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4/NL/189-24-OCN Dodávky kontejnerů/k uveř/"/>
    </mc:Choice>
  </mc:AlternateContent>
  <xr:revisionPtr revIDLastSave="0" documentId="8_{5DA7696B-E484-4F2F-A277-5AB491D392F6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V VRN Naklady" sheetId="12" r:id="rId4"/>
    <sheet name="SO 01 01 Pol" sheetId="13" r:id="rId5"/>
    <sheet name="SO 01 0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'SO 01 01 Pol'!$1:$7</definedName>
    <definedName name="_xlnm.Print_Titles" localSheetId="5">'SO 01 02 Pol'!$1:$7</definedName>
    <definedName name="_xlnm.Print_Titles" localSheetId="3">'V VRN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'SO 01 01 Pol'!$A$1:$Y$180</definedName>
    <definedName name="_xlnm.Print_Area" localSheetId="5">'SO 01 02 Pol'!$A$1:$Y$41</definedName>
    <definedName name="_xlnm.Print_Area" localSheetId="1">Stavba!$A$1:$J$71</definedName>
    <definedName name="_xlnm.Print_Area" localSheetId="3">'V VRN Naklady'!$A$1:$Y$50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77" i="13" l="1"/>
  <c r="Q177" i="13"/>
  <c r="O177" i="13"/>
  <c r="K177" i="13"/>
  <c r="I177" i="13"/>
  <c r="G177" i="13"/>
  <c r="M177" i="13" s="1"/>
  <c r="G9" i="14"/>
  <c r="M9" i="14" s="1"/>
  <c r="I9" i="14"/>
  <c r="K9" i="14"/>
  <c r="O9" i="14"/>
  <c r="Q9" i="14"/>
  <c r="V9" i="14"/>
  <c r="G10" i="14"/>
  <c r="M10" i="14" s="1"/>
  <c r="I10" i="14"/>
  <c r="K10" i="14"/>
  <c r="O10" i="14"/>
  <c r="Q10" i="14"/>
  <c r="V10" i="14"/>
  <c r="G11" i="14"/>
  <c r="M11" i="14" s="1"/>
  <c r="I11" i="14"/>
  <c r="K11" i="14"/>
  <c r="O11" i="14"/>
  <c r="Q11" i="14"/>
  <c r="V11" i="14"/>
  <c r="G12" i="14"/>
  <c r="I12" i="14"/>
  <c r="K12" i="14"/>
  <c r="M12" i="14"/>
  <c r="O12" i="14"/>
  <c r="Q12" i="14"/>
  <c r="V12" i="14"/>
  <c r="G13" i="14"/>
  <c r="M13" i="14" s="1"/>
  <c r="I13" i="14"/>
  <c r="K13" i="14"/>
  <c r="O13" i="14"/>
  <c r="Q13" i="14"/>
  <c r="V13" i="14"/>
  <c r="G14" i="14"/>
  <c r="M14" i="14" s="1"/>
  <c r="I14" i="14"/>
  <c r="K14" i="14"/>
  <c r="O14" i="14"/>
  <c r="Q14" i="14"/>
  <c r="V14" i="14"/>
  <c r="G15" i="14"/>
  <c r="I15" i="14"/>
  <c r="K15" i="14"/>
  <c r="M15" i="14"/>
  <c r="O15" i="14"/>
  <c r="Q15" i="14"/>
  <c r="V15" i="14"/>
  <c r="G16" i="14"/>
  <c r="G8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19" i="14"/>
  <c r="I19" i="14"/>
  <c r="K19" i="14"/>
  <c r="M19" i="14"/>
  <c r="O19" i="14"/>
  <c r="Q19" i="14"/>
  <c r="V19" i="14"/>
  <c r="G20" i="14"/>
  <c r="I20" i="14"/>
  <c r="K20" i="14"/>
  <c r="M20" i="14"/>
  <c r="O20" i="14"/>
  <c r="Q20" i="14"/>
  <c r="V20" i="14"/>
  <c r="G21" i="14"/>
  <c r="M21" i="14" s="1"/>
  <c r="I21" i="14"/>
  <c r="K21" i="14"/>
  <c r="O21" i="14"/>
  <c r="Q21" i="14"/>
  <c r="V21" i="14"/>
  <c r="G22" i="14"/>
  <c r="M22" i="14" s="1"/>
  <c r="I22" i="14"/>
  <c r="K22" i="14"/>
  <c r="O22" i="14"/>
  <c r="Q22" i="14"/>
  <c r="V22" i="14"/>
  <c r="G23" i="14"/>
  <c r="I23" i="14"/>
  <c r="K23" i="14"/>
  <c r="M23" i="14"/>
  <c r="O23" i="14"/>
  <c r="Q23" i="14"/>
  <c r="V23" i="14"/>
  <c r="G25" i="14"/>
  <c r="M25" i="14" s="1"/>
  <c r="I25" i="14"/>
  <c r="K25" i="14"/>
  <c r="O25" i="14"/>
  <c r="Q25" i="14"/>
  <c r="V25" i="14"/>
  <c r="G26" i="14"/>
  <c r="M26" i="14" s="1"/>
  <c r="I26" i="14"/>
  <c r="K26" i="14"/>
  <c r="O26" i="14"/>
  <c r="Q26" i="14"/>
  <c r="V26" i="14"/>
  <c r="G27" i="14"/>
  <c r="I27" i="14"/>
  <c r="K27" i="14"/>
  <c r="M27" i="14"/>
  <c r="O27" i="14"/>
  <c r="Q27" i="14"/>
  <c r="V27" i="14"/>
  <c r="G28" i="14"/>
  <c r="M28" i="14" s="1"/>
  <c r="I28" i="14"/>
  <c r="K28" i="14"/>
  <c r="O28" i="14"/>
  <c r="Q28" i="14"/>
  <c r="V28" i="14"/>
  <c r="G29" i="14"/>
  <c r="I29" i="14"/>
  <c r="K29" i="14"/>
  <c r="M29" i="14"/>
  <c r="O29" i="14"/>
  <c r="Q29" i="14"/>
  <c r="V29" i="14"/>
  <c r="G30" i="14"/>
  <c r="M30" i="14" s="1"/>
  <c r="I30" i="14"/>
  <c r="K30" i="14"/>
  <c r="O30" i="14"/>
  <c r="Q30" i="14"/>
  <c r="V30" i="14"/>
  <c r="G31" i="14"/>
  <c r="G24" i="14" s="1"/>
  <c r="I67" i="1" s="1"/>
  <c r="I31" i="14"/>
  <c r="K31" i="14"/>
  <c r="O31" i="14"/>
  <c r="Q31" i="14"/>
  <c r="V31" i="14"/>
  <c r="G33" i="14"/>
  <c r="M33" i="14" s="1"/>
  <c r="I33" i="14"/>
  <c r="K33" i="14"/>
  <c r="O33" i="14"/>
  <c r="Q33" i="14"/>
  <c r="V33" i="14"/>
  <c r="G34" i="14"/>
  <c r="M34" i="14" s="1"/>
  <c r="I34" i="14"/>
  <c r="K34" i="14"/>
  <c r="K32" i="14" s="1"/>
  <c r="O34" i="14"/>
  <c r="Q34" i="14"/>
  <c r="V34" i="14"/>
  <c r="G35" i="14"/>
  <c r="M35" i="14" s="1"/>
  <c r="I35" i="14"/>
  <c r="K35" i="14"/>
  <c r="O35" i="14"/>
  <c r="Q35" i="14"/>
  <c r="V35" i="14"/>
  <c r="G36" i="14"/>
  <c r="I36" i="14"/>
  <c r="K36" i="14"/>
  <c r="M36" i="14"/>
  <c r="O36" i="14"/>
  <c r="Q36" i="14"/>
  <c r="V36" i="14"/>
  <c r="G37" i="14"/>
  <c r="M37" i="14" s="1"/>
  <c r="I37" i="14"/>
  <c r="K37" i="14"/>
  <c r="O37" i="14"/>
  <c r="Q37" i="14"/>
  <c r="V37" i="14"/>
  <c r="G38" i="14"/>
  <c r="M38" i="14" s="1"/>
  <c r="I38" i="14"/>
  <c r="K38" i="14"/>
  <c r="O38" i="14"/>
  <c r="Q38" i="14"/>
  <c r="V38" i="14"/>
  <c r="AE40" i="14"/>
  <c r="F45" i="1" s="1"/>
  <c r="H45" i="1" s="1"/>
  <c r="I45" i="1" s="1"/>
  <c r="AF40" i="14"/>
  <c r="G45" i="1" s="1"/>
  <c r="BA166" i="13"/>
  <c r="BA155" i="13"/>
  <c r="BA131" i="13"/>
  <c r="BA127" i="13"/>
  <c r="BA107" i="13"/>
  <c r="BA93" i="13"/>
  <c r="BA90" i="13"/>
  <c r="BA81" i="13"/>
  <c r="BA67" i="13"/>
  <c r="BA37" i="13"/>
  <c r="BA34" i="13"/>
  <c r="BA31" i="13"/>
  <c r="BA28" i="13"/>
  <c r="BA25" i="13"/>
  <c r="BA22" i="13"/>
  <c r="G9" i="13"/>
  <c r="M9" i="13" s="1"/>
  <c r="I9" i="13"/>
  <c r="K9" i="13"/>
  <c r="O9" i="13"/>
  <c r="Q9" i="13"/>
  <c r="V9" i="13"/>
  <c r="G13" i="13"/>
  <c r="M13" i="13" s="1"/>
  <c r="I13" i="13"/>
  <c r="K13" i="13"/>
  <c r="O13" i="13"/>
  <c r="Q13" i="13"/>
  <c r="V13" i="13"/>
  <c r="G15" i="13"/>
  <c r="M15" i="13" s="1"/>
  <c r="I15" i="13"/>
  <c r="K15" i="13"/>
  <c r="O15" i="13"/>
  <c r="Q15" i="13"/>
  <c r="V15" i="13"/>
  <c r="G17" i="13"/>
  <c r="M17" i="13" s="1"/>
  <c r="I17" i="13"/>
  <c r="K17" i="13"/>
  <c r="O17" i="13"/>
  <c r="Q17" i="13"/>
  <c r="V17" i="13"/>
  <c r="G19" i="13"/>
  <c r="M19" i="13" s="1"/>
  <c r="I19" i="13"/>
  <c r="K19" i="13"/>
  <c r="O19" i="13"/>
  <c r="Q19" i="13"/>
  <c r="V19" i="13"/>
  <c r="G21" i="13"/>
  <c r="M21" i="13" s="1"/>
  <c r="I21" i="13"/>
  <c r="K21" i="13"/>
  <c r="O21" i="13"/>
  <c r="Q21" i="13"/>
  <c r="V21" i="13"/>
  <c r="G24" i="13"/>
  <c r="M24" i="13" s="1"/>
  <c r="I24" i="13"/>
  <c r="K24" i="13"/>
  <c r="O24" i="13"/>
  <c r="Q24" i="13"/>
  <c r="V24" i="13"/>
  <c r="G27" i="13"/>
  <c r="M27" i="13" s="1"/>
  <c r="I27" i="13"/>
  <c r="K27" i="13"/>
  <c r="O27" i="13"/>
  <c r="Q27" i="13"/>
  <c r="V27" i="13"/>
  <c r="G30" i="13"/>
  <c r="M30" i="13" s="1"/>
  <c r="I30" i="13"/>
  <c r="K30" i="13"/>
  <c r="O30" i="13"/>
  <c r="Q30" i="13"/>
  <c r="V30" i="13"/>
  <c r="G33" i="13"/>
  <c r="M33" i="13" s="1"/>
  <c r="I33" i="13"/>
  <c r="K33" i="13"/>
  <c r="O33" i="13"/>
  <c r="Q33" i="13"/>
  <c r="V33" i="13"/>
  <c r="G36" i="13"/>
  <c r="I36" i="13"/>
  <c r="K36" i="13"/>
  <c r="M36" i="13"/>
  <c r="O36" i="13"/>
  <c r="Q36" i="13"/>
  <c r="V36" i="13"/>
  <c r="G39" i="13"/>
  <c r="M39" i="13" s="1"/>
  <c r="I39" i="13"/>
  <c r="K39" i="13"/>
  <c r="O39" i="13"/>
  <c r="Q39" i="13"/>
  <c r="V39" i="13"/>
  <c r="G42" i="13"/>
  <c r="M42" i="13" s="1"/>
  <c r="I42" i="13"/>
  <c r="K42" i="13"/>
  <c r="O42" i="13"/>
  <c r="Q42" i="13"/>
  <c r="V42" i="13"/>
  <c r="G47" i="13"/>
  <c r="M47" i="13" s="1"/>
  <c r="I47" i="13"/>
  <c r="K47" i="13"/>
  <c r="O47" i="13"/>
  <c r="Q47" i="13"/>
  <c r="V47" i="13"/>
  <c r="G51" i="13"/>
  <c r="M51" i="13" s="1"/>
  <c r="I51" i="13"/>
  <c r="K51" i="13"/>
  <c r="O51" i="13"/>
  <c r="Q51" i="13"/>
  <c r="V51" i="13"/>
  <c r="G54" i="13"/>
  <c r="M54" i="13" s="1"/>
  <c r="I54" i="13"/>
  <c r="K54" i="13"/>
  <c r="O54" i="13"/>
  <c r="Q54" i="13"/>
  <c r="V54" i="13"/>
  <c r="G56" i="13"/>
  <c r="M56" i="13" s="1"/>
  <c r="I56" i="13"/>
  <c r="K56" i="13"/>
  <c r="O56" i="13"/>
  <c r="Q56" i="13"/>
  <c r="V56" i="13"/>
  <c r="G60" i="13"/>
  <c r="M60" i="13" s="1"/>
  <c r="I60" i="13"/>
  <c r="K60" i="13"/>
  <c r="O60" i="13"/>
  <c r="Q60" i="13"/>
  <c r="V60" i="13"/>
  <c r="G63" i="13"/>
  <c r="M63" i="13" s="1"/>
  <c r="I63" i="13"/>
  <c r="K63" i="13"/>
  <c r="O63" i="13"/>
  <c r="Q63" i="13"/>
  <c r="V63" i="13"/>
  <c r="G66" i="13"/>
  <c r="M66" i="13" s="1"/>
  <c r="I66" i="13"/>
  <c r="K66" i="13"/>
  <c r="O66" i="13"/>
  <c r="Q66" i="13"/>
  <c r="V66" i="13"/>
  <c r="G69" i="13"/>
  <c r="M69" i="13" s="1"/>
  <c r="I69" i="13"/>
  <c r="K69" i="13"/>
  <c r="O69" i="13"/>
  <c r="Q69" i="13"/>
  <c r="V69" i="13"/>
  <c r="G73" i="13"/>
  <c r="M73" i="13" s="1"/>
  <c r="I73" i="13"/>
  <c r="K73" i="13"/>
  <c r="O73" i="13"/>
  <c r="Q73" i="13"/>
  <c r="V73" i="13"/>
  <c r="G75" i="13"/>
  <c r="M75" i="13" s="1"/>
  <c r="I75" i="13"/>
  <c r="K75" i="13"/>
  <c r="O75" i="13"/>
  <c r="Q75" i="13"/>
  <c r="V75" i="13"/>
  <c r="G77" i="13"/>
  <c r="M77" i="13" s="1"/>
  <c r="I77" i="13"/>
  <c r="K77" i="13"/>
  <c r="O77" i="13"/>
  <c r="Q77" i="13"/>
  <c r="V77" i="13"/>
  <c r="G80" i="13"/>
  <c r="M80" i="13" s="1"/>
  <c r="I80" i="13"/>
  <c r="K80" i="13"/>
  <c r="O80" i="13"/>
  <c r="Q80" i="13"/>
  <c r="V80" i="13"/>
  <c r="G84" i="13"/>
  <c r="M84" i="13" s="1"/>
  <c r="I84" i="13"/>
  <c r="K84" i="13"/>
  <c r="O84" i="13"/>
  <c r="Q84" i="13"/>
  <c r="V84" i="13"/>
  <c r="G86" i="13"/>
  <c r="M86" i="13" s="1"/>
  <c r="I86" i="13"/>
  <c r="K86" i="13"/>
  <c r="O86" i="13"/>
  <c r="Q86" i="13"/>
  <c r="V86" i="13"/>
  <c r="G89" i="13"/>
  <c r="M89" i="13" s="1"/>
  <c r="I89" i="13"/>
  <c r="K89" i="13"/>
  <c r="O89" i="13"/>
  <c r="Q89" i="13"/>
  <c r="V89" i="13"/>
  <c r="G92" i="13"/>
  <c r="M92" i="13" s="1"/>
  <c r="I92" i="13"/>
  <c r="K92" i="13"/>
  <c r="O92" i="13"/>
  <c r="Q92" i="13"/>
  <c r="V92" i="13"/>
  <c r="G96" i="13"/>
  <c r="M96" i="13" s="1"/>
  <c r="I96" i="13"/>
  <c r="K96" i="13"/>
  <c r="O96" i="13"/>
  <c r="Q96" i="13"/>
  <c r="V96" i="13"/>
  <c r="G99" i="13"/>
  <c r="I61" i="1" s="1"/>
  <c r="G100" i="13"/>
  <c r="M100" i="13" s="1"/>
  <c r="I100" i="13"/>
  <c r="K100" i="13"/>
  <c r="O100" i="13"/>
  <c r="Q100" i="13"/>
  <c r="V100" i="13"/>
  <c r="G103" i="13"/>
  <c r="M103" i="13" s="1"/>
  <c r="I103" i="13"/>
  <c r="K103" i="13"/>
  <c r="O103" i="13"/>
  <c r="Q103" i="13"/>
  <c r="V103" i="13"/>
  <c r="G106" i="13"/>
  <c r="I106" i="13"/>
  <c r="K106" i="13"/>
  <c r="M106" i="13"/>
  <c r="O106" i="13"/>
  <c r="Q106" i="13"/>
  <c r="V106" i="13"/>
  <c r="G109" i="13"/>
  <c r="M109" i="13" s="1"/>
  <c r="I109" i="13"/>
  <c r="K109" i="13"/>
  <c r="O109" i="13"/>
  <c r="Q109" i="13"/>
  <c r="V109" i="13"/>
  <c r="G111" i="13"/>
  <c r="M111" i="13" s="1"/>
  <c r="I111" i="13"/>
  <c r="K111" i="13"/>
  <c r="O111" i="13"/>
  <c r="Q111" i="13"/>
  <c r="V111" i="13"/>
  <c r="G114" i="13"/>
  <c r="M114" i="13" s="1"/>
  <c r="I114" i="13"/>
  <c r="K114" i="13"/>
  <c r="O114" i="13"/>
  <c r="Q114" i="13"/>
  <c r="V114" i="13"/>
  <c r="G117" i="13"/>
  <c r="M117" i="13" s="1"/>
  <c r="I117" i="13"/>
  <c r="K117" i="13"/>
  <c r="O117" i="13"/>
  <c r="Q117" i="13"/>
  <c r="V117" i="13"/>
  <c r="G119" i="13"/>
  <c r="M119" i="13" s="1"/>
  <c r="I119" i="13"/>
  <c r="K119" i="13"/>
  <c r="O119" i="13"/>
  <c r="Q119" i="13"/>
  <c r="V119" i="13"/>
  <c r="G122" i="13"/>
  <c r="M122" i="13" s="1"/>
  <c r="I122" i="13"/>
  <c r="K122" i="13"/>
  <c r="O122" i="13"/>
  <c r="Q122" i="13"/>
  <c r="V122" i="13"/>
  <c r="G124" i="13"/>
  <c r="M124" i="13" s="1"/>
  <c r="I124" i="13"/>
  <c r="K124" i="13"/>
  <c r="O124" i="13"/>
  <c r="Q124" i="13"/>
  <c r="V124" i="13"/>
  <c r="G126" i="13"/>
  <c r="M126" i="13" s="1"/>
  <c r="I126" i="13"/>
  <c r="K126" i="13"/>
  <c r="O126" i="13"/>
  <c r="Q126" i="13"/>
  <c r="V126" i="13"/>
  <c r="G129" i="13"/>
  <c r="M129" i="13" s="1"/>
  <c r="I129" i="13"/>
  <c r="K129" i="13"/>
  <c r="O129" i="13"/>
  <c r="Q129" i="13"/>
  <c r="V129" i="13"/>
  <c r="G133" i="13"/>
  <c r="M133" i="13" s="1"/>
  <c r="I133" i="13"/>
  <c r="K133" i="13"/>
  <c r="O133" i="13"/>
  <c r="Q133" i="13"/>
  <c r="V133" i="13"/>
  <c r="G136" i="13"/>
  <c r="M136" i="13" s="1"/>
  <c r="I136" i="13"/>
  <c r="K136" i="13"/>
  <c r="O136" i="13"/>
  <c r="Q136" i="13"/>
  <c r="Q135" i="13" s="1"/>
  <c r="V136" i="13"/>
  <c r="G139" i="13"/>
  <c r="G135" i="13" s="1"/>
  <c r="I62" i="1" s="1"/>
  <c r="I139" i="13"/>
  <c r="K139" i="13"/>
  <c r="O139" i="13"/>
  <c r="Q139" i="13"/>
  <c r="V139" i="13"/>
  <c r="V135" i="13" s="1"/>
  <c r="G142" i="13"/>
  <c r="M142" i="13" s="1"/>
  <c r="I142" i="13"/>
  <c r="K142" i="13"/>
  <c r="O142" i="13"/>
  <c r="Q142" i="13"/>
  <c r="V142" i="13"/>
  <c r="G146" i="13"/>
  <c r="G145" i="13" s="1"/>
  <c r="I63" i="1" s="1"/>
  <c r="I146" i="13"/>
  <c r="K146" i="13"/>
  <c r="M146" i="13"/>
  <c r="O146" i="13"/>
  <c r="Q146" i="13"/>
  <c r="V146" i="13"/>
  <c r="G149" i="13"/>
  <c r="M149" i="13" s="1"/>
  <c r="I149" i="13"/>
  <c r="K149" i="13"/>
  <c r="O149" i="13"/>
  <c r="Q149" i="13"/>
  <c r="V149" i="13"/>
  <c r="G151" i="13"/>
  <c r="I151" i="13"/>
  <c r="K151" i="13"/>
  <c r="M151" i="13"/>
  <c r="O151" i="13"/>
  <c r="Q151" i="13"/>
  <c r="V151" i="13"/>
  <c r="G154" i="13"/>
  <c r="M154" i="13" s="1"/>
  <c r="M153" i="13" s="1"/>
  <c r="I154" i="13"/>
  <c r="I153" i="13" s="1"/>
  <c r="K154" i="13"/>
  <c r="K153" i="13" s="1"/>
  <c r="O154" i="13"/>
  <c r="O153" i="13" s="1"/>
  <c r="Q154" i="13"/>
  <c r="Q153" i="13" s="1"/>
  <c r="V154" i="13"/>
  <c r="V153" i="13" s="1"/>
  <c r="G157" i="13"/>
  <c r="M157" i="13" s="1"/>
  <c r="I157" i="13"/>
  <c r="K157" i="13"/>
  <c r="O157" i="13"/>
  <c r="Q157" i="13"/>
  <c r="V157" i="13"/>
  <c r="G159" i="13"/>
  <c r="M159" i="13" s="1"/>
  <c r="I159" i="13"/>
  <c r="K159" i="13"/>
  <c r="O159" i="13"/>
  <c r="Q159" i="13"/>
  <c r="V159" i="13"/>
  <c r="G160" i="13"/>
  <c r="I160" i="13"/>
  <c r="K160" i="13"/>
  <c r="M160" i="13"/>
  <c r="O160" i="13"/>
  <c r="Q160" i="13"/>
  <c r="V160" i="13"/>
  <c r="G161" i="13"/>
  <c r="M161" i="13" s="1"/>
  <c r="I161" i="13"/>
  <c r="K161" i="13"/>
  <c r="O161" i="13"/>
  <c r="Q161" i="13"/>
  <c r="V161" i="13"/>
  <c r="G162" i="13"/>
  <c r="M162" i="13" s="1"/>
  <c r="I162" i="13"/>
  <c r="K162" i="13"/>
  <c r="O162" i="13"/>
  <c r="Q162" i="13"/>
  <c r="V162" i="13"/>
  <c r="G168" i="13"/>
  <c r="M168" i="13" s="1"/>
  <c r="I168" i="13"/>
  <c r="K168" i="13"/>
  <c r="O168" i="13"/>
  <c r="Q168" i="13"/>
  <c r="V168" i="13"/>
  <c r="G169" i="13"/>
  <c r="I169" i="13"/>
  <c r="K169" i="13"/>
  <c r="M169" i="13"/>
  <c r="O169" i="13"/>
  <c r="Q169" i="13"/>
  <c r="V169" i="13"/>
  <c r="G171" i="13"/>
  <c r="M171" i="13" s="1"/>
  <c r="I171" i="13"/>
  <c r="K171" i="13"/>
  <c r="O171" i="13"/>
  <c r="Q171" i="13"/>
  <c r="V171" i="13"/>
  <c r="G173" i="13"/>
  <c r="M173" i="13" s="1"/>
  <c r="I173" i="13"/>
  <c r="K173" i="13"/>
  <c r="K172" i="13" s="1"/>
  <c r="O173" i="13"/>
  <c r="Q173" i="13"/>
  <c r="V173" i="13"/>
  <c r="G174" i="13"/>
  <c r="G172" i="13" s="1"/>
  <c r="I65" i="1" s="1"/>
  <c r="I17" i="1" s="1"/>
  <c r="I174" i="13"/>
  <c r="K174" i="13"/>
  <c r="O174" i="13"/>
  <c r="Q174" i="13"/>
  <c r="V174" i="13"/>
  <c r="G175" i="13"/>
  <c r="M175" i="13" s="1"/>
  <c r="I175" i="13"/>
  <c r="K175" i="13"/>
  <c r="O175" i="13"/>
  <c r="Q175" i="13"/>
  <c r="V175" i="13"/>
  <c r="AE179" i="13"/>
  <c r="F43" i="1" s="1"/>
  <c r="BA38" i="12"/>
  <c r="BA36" i="12"/>
  <c r="BA34" i="12"/>
  <c r="BA32" i="12"/>
  <c r="BA30" i="12"/>
  <c r="BA28" i="12"/>
  <c r="BA26" i="12"/>
  <c r="BA19" i="12"/>
  <c r="BA17" i="12"/>
  <c r="BA15" i="12"/>
  <c r="BA10" i="12"/>
  <c r="G9" i="12"/>
  <c r="I9" i="12"/>
  <c r="K9" i="12"/>
  <c r="M9" i="12"/>
  <c r="O9" i="12"/>
  <c r="Q9" i="12"/>
  <c r="V9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G22" i="12"/>
  <c r="I22" i="12"/>
  <c r="K22" i="12"/>
  <c r="O22" i="12"/>
  <c r="Q22" i="12"/>
  <c r="V22" i="12"/>
  <c r="G23" i="12"/>
  <c r="I23" i="12"/>
  <c r="K23" i="12"/>
  <c r="M23" i="12"/>
  <c r="O23" i="12"/>
  <c r="Q23" i="12"/>
  <c r="V23" i="12"/>
  <c r="G25" i="12"/>
  <c r="M25" i="12" s="1"/>
  <c r="I25" i="12"/>
  <c r="K25" i="12"/>
  <c r="O25" i="12"/>
  <c r="Q25" i="12"/>
  <c r="V25" i="12"/>
  <c r="G27" i="12"/>
  <c r="I27" i="12"/>
  <c r="K27" i="12"/>
  <c r="M27" i="12"/>
  <c r="O27" i="12"/>
  <c r="Q27" i="12"/>
  <c r="V27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AE49" i="12"/>
  <c r="F40" i="1" s="1"/>
  <c r="I20" i="1"/>
  <c r="H42" i="1"/>
  <c r="J28" i="1"/>
  <c r="J26" i="1"/>
  <c r="G38" i="1"/>
  <c r="F38" i="1"/>
  <c r="J23" i="1"/>
  <c r="J24" i="1"/>
  <c r="J25" i="1"/>
  <c r="J27" i="1"/>
  <c r="E24" i="1"/>
  <c r="E26" i="1"/>
  <c r="AF49" i="12" l="1"/>
  <c r="K8" i="12"/>
  <c r="I79" i="13"/>
  <c r="Q32" i="14"/>
  <c r="O24" i="14"/>
  <c r="O32" i="14"/>
  <c r="M31" i="14"/>
  <c r="I172" i="13"/>
  <c r="I135" i="13"/>
  <c r="I24" i="14"/>
  <c r="Q8" i="14"/>
  <c r="F41" i="1"/>
  <c r="V8" i="14"/>
  <c r="I8" i="12"/>
  <c r="M174" i="13"/>
  <c r="M172" i="13" s="1"/>
  <c r="I32" i="14"/>
  <c r="K24" i="14"/>
  <c r="O8" i="14"/>
  <c r="K8" i="14"/>
  <c r="G32" i="14"/>
  <c r="I68" i="1" s="1"/>
  <c r="V24" i="14"/>
  <c r="I8" i="14"/>
  <c r="V8" i="12"/>
  <c r="O8" i="12"/>
  <c r="Q172" i="13"/>
  <c r="K145" i="13"/>
  <c r="V32" i="14"/>
  <c r="I66" i="1"/>
  <c r="I145" i="13"/>
  <c r="Q24" i="14"/>
  <c r="G8" i="12"/>
  <c r="Q8" i="12"/>
  <c r="G156" i="13"/>
  <c r="I69" i="1" s="1"/>
  <c r="O145" i="13"/>
  <c r="M145" i="13"/>
  <c r="K156" i="13"/>
  <c r="G153" i="13"/>
  <c r="I64" i="1" s="1"/>
  <c r="Q145" i="13"/>
  <c r="V172" i="13"/>
  <c r="O156" i="13"/>
  <c r="K135" i="13"/>
  <c r="O99" i="13"/>
  <c r="Q79" i="13"/>
  <c r="F39" i="1"/>
  <c r="F44" i="1"/>
  <c r="K8" i="13"/>
  <c r="O172" i="13"/>
  <c r="V156" i="13"/>
  <c r="I156" i="13"/>
  <c r="G79" i="13"/>
  <c r="I60" i="1" s="1"/>
  <c r="I8" i="13"/>
  <c r="V99" i="13"/>
  <c r="V79" i="13"/>
  <c r="O8" i="13"/>
  <c r="Q99" i="13"/>
  <c r="O79" i="13"/>
  <c r="V145" i="13"/>
  <c r="O135" i="13"/>
  <c r="K99" i="13"/>
  <c r="K79" i="13"/>
  <c r="V8" i="13"/>
  <c r="M156" i="13"/>
  <c r="Q156" i="13"/>
  <c r="I99" i="13"/>
  <c r="Q8" i="13"/>
  <c r="M24" i="14"/>
  <c r="M32" i="14"/>
  <c r="M16" i="14"/>
  <c r="M8" i="14" s="1"/>
  <c r="M8" i="13"/>
  <c r="M99" i="13"/>
  <c r="M79" i="13"/>
  <c r="G8" i="13"/>
  <c r="AF179" i="13"/>
  <c r="M139" i="13"/>
  <c r="M135" i="13" s="1"/>
  <c r="M22" i="12"/>
  <c r="M8" i="12" s="1"/>
  <c r="G49" i="12" l="1"/>
  <c r="I70" i="1"/>
  <c r="I19" i="1" s="1"/>
  <c r="H41" i="1"/>
  <c r="I41" i="1" s="1"/>
  <c r="G41" i="1"/>
  <c r="G40" i="1"/>
  <c r="H40" i="1" s="1"/>
  <c r="I40" i="1" s="1"/>
  <c r="G40" i="14"/>
  <c r="I18" i="1"/>
  <c r="I59" i="1"/>
  <c r="G179" i="13"/>
  <c r="F46" i="1"/>
  <c r="G43" i="1"/>
  <c r="H43" i="1" s="1"/>
  <c r="I43" i="1" s="1"/>
  <c r="G44" i="1"/>
  <c r="H44" i="1" s="1"/>
  <c r="I44" i="1" s="1"/>
  <c r="G39" i="1"/>
  <c r="G46" i="1" l="1"/>
  <c r="G25" i="1" s="1"/>
  <c r="A25" i="1" s="1"/>
  <c r="H39" i="1"/>
  <c r="H46" i="1" s="1"/>
  <c r="G23" i="1"/>
  <c r="A23" i="1" s="1"/>
  <c r="I71" i="1"/>
  <c r="I16" i="1"/>
  <c r="I21" i="1" s="1"/>
  <c r="G28" i="1" l="1"/>
  <c r="G24" i="1"/>
  <c r="A24" i="1"/>
  <c r="J70" i="1"/>
  <c r="J62" i="1"/>
  <c r="J61" i="1"/>
  <c r="J66" i="1"/>
  <c r="J65" i="1"/>
  <c r="J69" i="1"/>
  <c r="J63" i="1"/>
  <c r="J67" i="1"/>
  <c r="J60" i="1"/>
  <c r="J59" i="1"/>
  <c r="J64" i="1"/>
  <c r="J68" i="1"/>
  <c r="I39" i="1"/>
  <c r="I46" i="1" s="1"/>
  <c r="A26" i="1"/>
  <c r="G26" i="1"/>
  <c r="J39" i="1" l="1"/>
  <c r="J46" i="1" s="1"/>
  <c r="J45" i="1"/>
  <c r="J41" i="1"/>
  <c r="J40" i="1"/>
  <c r="J44" i="1"/>
  <c r="J43" i="1"/>
  <c r="J71" i="1"/>
  <c r="A27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Čekal</author>
  </authors>
  <commentList>
    <comment ref="S6" authorId="0" shapeId="0" xr:uid="{D18B8118-0015-4818-B6A8-3F81A69709D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27CA49D-7012-4B0F-A972-FD8557D5F7A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Čekal</author>
  </authors>
  <commentList>
    <comment ref="S6" authorId="0" shapeId="0" xr:uid="{255E6A8F-75C5-47EC-B825-EDF160FEB3C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C82CFD5-21B2-4449-82AA-6C8FA70CAFC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Čekal</author>
  </authors>
  <commentList>
    <comment ref="S6" authorId="0" shapeId="0" xr:uid="{B0572F27-FC44-4563-841B-58FFB06D85B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F1C665E-982D-4C54-8B96-A27851F958B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<sst xmlns="http://schemas.openxmlformats.org/spreadsheetml/2006/main" count="1507" uniqueCount="486">
  <si>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</si>
  <si>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</si>
  <si>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</si>
  <si>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</si>
  <si>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</si>
  <si>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</si>
  <si>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</si>
  <si>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</si>
  <si>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</si>
  <si>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</si>
  <si>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</si>
  <si>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</si>
  <si>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</si>
  <si>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</si>
  <si>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</si>
  <si>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</si>
  <si>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</si>
  <si>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</si>
  <si>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</si>
  <si>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</si>
  <si>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</si>
  <si>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</si>
  <si>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</si>
  <si>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</si>
  <si>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</si>
  <si>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</si>
  <si>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</si>
  <si>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</si>
  <si>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</si>
  <si>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</si>
  <si>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</si>
  <si>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</si>
  <si>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</si>
  <si>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</si>
  <si>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</si>
  <si>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</si>
  <si>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</si>
  <si>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</si>
  <si>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</si>
  <si>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</si>
  <si>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</si>
  <si>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</si>
  <si>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</si>
  <si>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24070</t>
  </si>
  <si>
    <t>Dodávka kontejneru AdBlue</t>
  </si>
  <si>
    <t>Stavba</t>
  </si>
  <si>
    <t>Ostatní a vedlejší náklady</t>
  </si>
  <si>
    <t>VRN</t>
  </si>
  <si>
    <t>Vedlejší rozpočtové náklady</t>
  </si>
  <si>
    <t>Stavební objekt</t>
  </si>
  <si>
    <t>SO 01</t>
  </si>
  <si>
    <t>Základna pro AdBlue</t>
  </si>
  <si>
    <t>01</t>
  </si>
  <si>
    <t>Stavební část</t>
  </si>
  <si>
    <t>02</t>
  </si>
  <si>
    <t>Elektro část</t>
  </si>
  <si>
    <t>Celkem za stavbu</t>
  </si>
  <si>
    <t>CZK</t>
  </si>
  <si>
    <t>#POPS</t>
  </si>
  <si>
    <t>Popis stavby: 24070 - Dodávka kontejneru AdBlue</t>
  </si>
  <si>
    <t>#POPO</t>
  </si>
  <si>
    <t>Popis objektu: SO 01 - Základna pro AdBlue</t>
  </si>
  <si>
    <t>#POPR</t>
  </si>
  <si>
    <t>Popis rozpočtu: 01 - Stavební část</t>
  </si>
  <si>
    <t>Popis rozpočtu: 02 - Elektro část</t>
  </si>
  <si>
    <t>Popis objektu: V - Vedlejší rozpočtové náklady</t>
  </si>
  <si>
    <t>Popis rozpočtu: VRN - Vedlejší rozpočtové náklady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</si>
  <si>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</si>
  <si>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</si>
  <si>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</si>
  <si>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</si>
  <si>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</si>
  <si>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</si>
  <si>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</si>
  <si>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</si>
  <si>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</si>
  <si>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</si>
  <si>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</si>
  <si>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</si>
  <si>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</si>
  <si>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</si>
  <si>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767</t>
  </si>
  <si>
    <t>Konstrukce zámečnické</t>
  </si>
  <si>
    <t>M21_1</t>
  </si>
  <si>
    <t>Montážní materiál a práce</t>
  </si>
  <si>
    <t>M21_2</t>
  </si>
  <si>
    <t>Zemní a stavební práce</t>
  </si>
  <si>
    <t>M21_3</t>
  </si>
  <si>
    <t>Speciální práce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</si>
  <si>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</si>
  <si>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</si>
  <si>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</si>
  <si>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</si>
  <si>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</si>
  <si>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</si>
  <si>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</si>
  <si>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</si>
  <si>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V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</si>
  <si>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</si>
  <si>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</si>
  <si>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</si>
  <si>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</si>
  <si>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</si>
  <si>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</si>
  <si>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</si>
  <si>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</si>
  <si>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</si>
  <si>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</si>
  <si>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</si>
  <si>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</si>
  <si>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</si>
  <si>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</si>
  <si>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</si>
  <si>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</si>
  <si>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</si>
  <si>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</si>
  <si>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</si>
  <si>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</si>
  <si>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</si>
  <si>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</si>
  <si>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</si>
  <si>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</si>
  <si>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</si>
  <si>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</si>
  <si>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</si>
  <si>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004111020R02</t>
  </si>
  <si>
    <t>Dodavatelská, předávací dokumentace</t>
  </si>
  <si>
    <t>Vlastní</t>
  </si>
  <si>
    <t>Indiv</t>
  </si>
  <si>
    <t>Běžná</t>
  </si>
  <si>
    <t>POL99_2</t>
  </si>
  <si>
    <t>Náklady spojené s vypracováním dodavatelské dokumentace, většinou v obsahu a rozsahu dodavatelské dokumentace pro provádění stavby, ale mohou zde být obsaženy i náklady na jiné stupně projektové dokumentace, pokud jsou součástí požadavků objednatele.</t>
  </si>
  <si>
    <t>POP</t>
  </si>
  <si>
    <t>00511 R</t>
  </si>
  <si>
    <t xml:space="preserve">Geodetické práce </t>
  </si>
  <si>
    <t>RTS 24/ II</t>
  </si>
  <si>
    <t>005121 R</t>
  </si>
  <si>
    <t>Zařízení staveniště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</si>
  <si>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</si>
  <si>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</si>
  <si>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</si>
  <si>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</si>
  <si>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</si>
  <si>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</si>
  <si>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</si>
  <si>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</si>
  <si>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</si>
  <si>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</si>
  <si>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005124010R01</t>
  </si>
  <si>
    <t>Inženýrská, koordinační a kompletační činnost</t>
  </si>
  <si>
    <t>Inženýrská a kompletační činnost. Koordinace stavebních a technologických dodávek stavby.</t>
  </si>
  <si>
    <t>00521 R01</t>
  </si>
  <si>
    <t>Elektrická energie</t>
  </si>
  <si>
    <t>005211010R</t>
  </si>
  <si>
    <t>Předání a převzetí staveniště</t>
  </si>
  <si>
    <t>Náklady spojené s účastí zhotovitele na předání a převzetí staveniště.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</si>
  <si>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</si>
  <si>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</si>
  <si>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</si>
  <si>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</si>
  <si>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</si>
  <si>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</si>
  <si>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</si>
  <si>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</si>
  <si>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 Náklady na současné vládní a epidemiologické opatření, které jsou nezbytné a nutné k legislativnímu dodržení nařízení.</t>
  </si>
  <si>
    <t>005231040R</t>
  </si>
  <si>
    <t>Provozní řády</t>
  </si>
  <si>
    <t>Náklady zhotovitele na vypracování provozních řádů pro zkušební či trvalý provoz včetně nákladů na předání všech návodů k obsluze a údržbě pro technologická zařízení a včetně zaškolení obsluhy objednatele.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</si>
  <si>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</si>
  <si>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</si>
  <si>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</si>
  <si>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</si>
  <si>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</si>
  <si>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</si>
  <si>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</si>
  <si>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</si>
  <si>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</si>
  <si>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005231021R</t>
  </si>
  <si>
    <t>Záruční listy, návody</t>
  </si>
  <si>
    <t>005231022R</t>
  </si>
  <si>
    <t>Prohlášení o shodě</t>
  </si>
  <si>
    <t>005231023R</t>
  </si>
  <si>
    <t>Zaškolení obsluhy vč.protokolu</t>
  </si>
  <si>
    <t>Náklady na zaškolení obsluhy včetně vyhotovení protokolu.</t>
  </si>
  <si>
    <t>005231080R01</t>
  </si>
  <si>
    <t>Náklady na přesun hmot montáží</t>
  </si>
  <si>
    <t>POL99_8</t>
  </si>
  <si>
    <t>005231080R03</t>
  </si>
  <si>
    <t>Náklady na opravy v záruce montáží</t>
  </si>
  <si>
    <t>POL99_7</t>
  </si>
  <si>
    <t>005231080R04</t>
  </si>
  <si>
    <t>Nákladní automibilová doprava montáží</t>
  </si>
  <si>
    <t>005231080R05</t>
  </si>
  <si>
    <t>Podíl přidružených výkonů montáží</t>
  </si>
  <si>
    <t>005231080R06</t>
  </si>
  <si>
    <t>Podíl přidružených výkonů zemních prací</t>
  </si>
  <si>
    <t>SUM</t>
  </si>
  <si>
    <t>END</t>
  </si>
  <si>
    <t>Položkový soupis prací a dodávek</t>
  </si>
  <si>
    <t>113106231R00</t>
  </si>
  <si>
    <t>Rozebrání vozovek a ploch s jakoukoliv výplní spár   v jakékoliv ploše, ze zámkové dlažky, kladených do lože z kameniva</t>
  </si>
  <si>
    <t>m2</t>
  </si>
  <si>
    <t>822-1</t>
  </si>
  <si>
    <t>Práce</t>
  </si>
  <si>
    <t>POL1_</t>
  </si>
  <si>
    <t>s přemístěním hmot na skládku na vzdálenost do 3 m nebo s naložením na dopravní prostředek</t>
  </si>
  <si>
    <t>SPI</t>
  </si>
  <si>
    <t>3,5*1,2</t>
  </si>
  <si>
    <t>VV</t>
  </si>
  <si>
    <t>2*1,2</t>
  </si>
  <si>
    <t>113107515R00</t>
  </si>
  <si>
    <t>Odstranění podkladů nebo krytů z kameniva hrubého drceného, v ploše jednotlivě do 50 m2, tloušťka vrstvy 150 mm</t>
  </si>
  <si>
    <t>12*0,6</t>
  </si>
  <si>
    <t>113107534R00</t>
  </si>
  <si>
    <t>Odstranění podkladů nebo krytů z kameniva hrubého drceného, v ploše jednotlivě do 50 m2, tloušťka vrstvy 340 mm</t>
  </si>
  <si>
    <t>Odkaz na mn. položky pořadí 1 : 6,60000</t>
  </si>
  <si>
    <t>113108315R00</t>
  </si>
  <si>
    <t>Odstranění podkladů nebo krytů živičných, v ploše jednotlivě do 50 m2, tloušťka vrstvy 150 mm</t>
  </si>
  <si>
    <t>113111117R00</t>
  </si>
  <si>
    <t>Odstranění podkladů nebo krytů z kameniva zpevněného cementem, v ploše jednotlivě do 50 m2, tloušťka vrstvy 170 mm</t>
  </si>
  <si>
    <t>113204111R00</t>
  </si>
  <si>
    <t>Vytrhání obrub záhonových</t>
  </si>
  <si>
    <t>m</t>
  </si>
  <si>
    <t>s vybouráním lože, s přemístěním hmot na skládku na vzdálenost do 3 m nebo naložením na dopravní prostředek</t>
  </si>
  <si>
    <t>3,5</t>
  </si>
  <si>
    <t>121101103R00</t>
  </si>
  <si>
    <t>Sejmutí ornice s přemístěním na vzdálenost přes 100 do 250 m</t>
  </si>
  <si>
    <t>m3</t>
  </si>
  <si>
    <t>800-1</t>
  </si>
  <si>
    <t>nebo lesní půdy, s vodorovným přemístěním na hromady v místě upotřebení nebo na dočasné či trvalé skládky se složením</t>
  </si>
  <si>
    <t>3,5*0,2*0,75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</si>
  <si>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</si>
  <si>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</si>
  <si>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</si>
  <si>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0,1*3,5*2+0,75*0,3*3,5</t>
  </si>
  <si>
    <t>131201119R00</t>
  </si>
  <si>
    <t xml:space="preserve">Hloubení nezapažených jam a zářezů příplatek za lepivost, v hornině 3,  </t>
  </si>
  <si>
    <t>Odkaz na mn. položky pořadí 8 : 1,48750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</si>
  <si>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</si>
  <si>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</si>
  <si>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</si>
  <si>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12*0,6*0,33</t>
  </si>
  <si>
    <t>132201119R00</t>
  </si>
  <si>
    <t xml:space="preserve">Hloubení rýh šířky do 60 cm příplatek za lepivost, v hornině 3,  </t>
  </si>
  <si>
    <t>Odkaz na mn. položky pořadí 10 : 2,37600</t>
  </si>
  <si>
    <t>139601102R00</t>
  </si>
  <si>
    <t>Ruční výkop jam, rýh a šachet v hornině 3</t>
  </si>
  <si>
    <t>s přehozením na vzdálenost do 5 m nebo s naložením na ruční dopravní prostředek</t>
  </si>
  <si>
    <t>1,2*0,6*0,4+0,6*1*0,4</t>
  </si>
  <si>
    <t>162301101R00</t>
  </si>
  <si>
    <t>Vodorovné přemístění výkopku z horniny 1 až 4, na vzdálenost přes 50  do 500 m</t>
  </si>
  <si>
    <t>po suchu, bez naložení výkopku, avšak se složením bez rozhrnutí, zpáteční cesta vozidla.</t>
  </si>
  <si>
    <t>Odkaz na mn. položky pořadí 12 : 0,52800</t>
  </si>
  <si>
    <t>162701105R00</t>
  </si>
  <si>
    <t>Vodorovné přemístění výkopku z horniny 1 až 4, na vzdálenost přes 9 000  do 10 000 m</t>
  </si>
  <si>
    <t>dovoz zeminy : 3,5*0,5*0,3+12*0,6*0,15+1,2*0,6*0,15+1*0,6*0,15</t>
  </si>
  <si>
    <t>odvoz na skládku : 4,3915-1,803</t>
  </si>
  <si>
    <t>162701109R00</t>
  </si>
  <si>
    <t>Vodorovné přemístění výkopku příplatek k ceně za každých dalších i započatých 1 000 m přes 10 000 m  z horniny 1 až 4</t>
  </si>
  <si>
    <t>Odkaz na mn. položky pořadí 14 : 4,39150*10</t>
  </si>
  <si>
    <t>167101101R00</t>
  </si>
  <si>
    <t>Nakládání, skládání, překládání neulehlého výkopku nakládání výkopku  do 100 m3, z horniny 1 až 4</t>
  </si>
  <si>
    <t>Odkaz na mn. položky pořadí 13 : 4,39150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</si>
  <si>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</si>
  <si>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</si>
  <si>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</si>
  <si>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</si>
  <si>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3,5*0,5*0,3+12*0,6*0,15+1,2*0,6*0,15+1*0,6*0,15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</si>
  <si>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</si>
  <si>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</si>
  <si>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</si>
  <si>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</si>
  <si>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3,5*0,5</t>
  </si>
  <si>
    <t>181101101R00</t>
  </si>
  <si>
    <t>Úprava pláně v zářezech v hornině 1 až 4, bez zhutnění</t>
  </si>
  <si>
    <t>vyrovnáním výškových rozdílů, ploch vodorovných a ploch do sklonu 1 : 5.</t>
  </si>
  <si>
    <t>3,5*2</t>
  </si>
  <si>
    <t>181301103R00</t>
  </si>
  <si>
    <t>Rozprostření a urovnání ornice v rovině v souvislé ploše do 500 m2, tloušťka vrstvy přes 150 do 200 mm</t>
  </si>
  <si>
    <t>s případným nutným přemístěním hromad nebo dočasných skládek na místo potřeby ze vzdálenosti do 30 m, v rovině nebo ve svahu do 1 : 5,</t>
  </si>
  <si>
    <t>199000005R00</t>
  </si>
  <si>
    <t>Poplatky za skládku zeminy 1- 4, skupina 17 05 04 z Katalogu odpadů</t>
  </si>
  <si>
    <t>t</t>
  </si>
  <si>
    <t>Odkaz na mn. položky pořadí 22 : 4,39150*1,8</t>
  </si>
  <si>
    <t>Odkaz na mn. položky pořadí 17 : 1,80300*-1,8</t>
  </si>
  <si>
    <t>Mezisoučet</t>
  </si>
  <si>
    <t>171201201R01</t>
  </si>
  <si>
    <t>Uložení sypaniny na meziskládku</t>
  </si>
  <si>
    <t>00572410R</t>
  </si>
  <si>
    <t>směs travní parková, pro mírnou zátěž</t>
  </si>
  <si>
    <t>kg</t>
  </si>
  <si>
    <t>SPCM</t>
  </si>
  <si>
    <t>Specifikace</t>
  </si>
  <si>
    <t>POL3_</t>
  </si>
  <si>
    <t>Odkaz na mn. položky pořadí 18 : 1,75000*0,03</t>
  </si>
  <si>
    <t>5832101R.1</t>
  </si>
  <si>
    <t>Zemina recyklovaná nákup</t>
  </si>
  <si>
    <t>Odkaz na mn. položky pořadí 14 : 4,39150*1,6</t>
  </si>
  <si>
    <t>215901101RT5</t>
  </si>
  <si>
    <t>Zhutnění podloží z rostlé horniny 1 až 4 pod násypy z hornin soudržných do 92% PS a nesoudržných  sypkých relativní ulehlosti l(d) do 0,8 vibrační deskou</t>
  </si>
  <si>
    <t>z rostlé horniny tř.1 - 4 pod násypy z hornin soudržných do 92% PS a hornin nesoudržných sypkých relativní ulehlosti I(d) do 0,8</t>
  </si>
  <si>
    <t>Zhutnění podloží : 3,5*2</t>
  </si>
  <si>
    <t>Zhutnění polštáře základové desky : 3,5*1,75</t>
  </si>
  <si>
    <t>271531113R00</t>
  </si>
  <si>
    <t>Polštáře zhutněné pod základy kamenivo hrubé, drcené, frakce 16 - 32 mm</t>
  </si>
  <si>
    <t>800-2</t>
  </si>
  <si>
    <t>3,5*1,75*0,2</t>
  </si>
  <si>
    <t>273323411RT3</t>
  </si>
  <si>
    <t>Beton základových desek železový vodostavební třídy C 25/30, stupeň vlivu prostředí XF1, odolnost proti střídavému působení mrazu</t>
  </si>
  <si>
    <t>801-1</t>
  </si>
  <si>
    <t>bez dodávky a uložení výztuže</t>
  </si>
  <si>
    <t>Základová deska pod AdBlue kontejner : 2,5*1,5*0,3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</si>
  <si>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</si>
  <si>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</si>
  <si>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</si>
  <si>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(2,5+2*1,5)*0,3</t>
  </si>
  <si>
    <t>273351216R00</t>
  </si>
  <si>
    <t>Bednění stěn základových desek odstranění</t>
  </si>
  <si>
    <t>Včetně očištění, vytřídění a uložení bednicího materiálu.</t>
  </si>
  <si>
    <t>Odkaz na mn. položky pořadí 28 : 1,65000</t>
  </si>
  <si>
    <t>273361921RT4</t>
  </si>
  <si>
    <t>Uložení výztuže základových desek ze svařovaných sítí průměr drátu 6 mm, velikost oka 100/100 mm</t>
  </si>
  <si>
    <t>včetně distančních prvků</t>
  </si>
  <si>
    <t>1ks : 26,64*0,001</t>
  </si>
  <si>
    <t>451577877R00</t>
  </si>
  <si>
    <t>Podklad nebo lože pod dlažbu (přídlažbu) ze štěrkopísku  tloušťky do 10 cm</t>
  </si>
  <si>
    <t>v ploše vodorovné nebo ve sklonu do 1:5</t>
  </si>
  <si>
    <t>frakce 4/8 mm : 1,2*0,5*2+1,2*2</t>
  </si>
  <si>
    <t>564261111R00</t>
  </si>
  <si>
    <t>Podklad nebo podsyp ze štěrkopísku tloušťka po zhutnění 200 mm, Kamenivo nestanovené těžené; frakce 0,0 až 32,0 mm</t>
  </si>
  <si>
    <t>POL1_1</t>
  </si>
  <si>
    <t>s rozprostřením, vlhčením a zhutněním</t>
  </si>
  <si>
    <t>564752111R00</t>
  </si>
  <si>
    <t>Podklad nebo kryt z kameniva hrubého s výplň. kam. tloušťka po zhutnění 150 mm</t>
  </si>
  <si>
    <t>kamenivo hrubé drcené vel. 32 - 63 mm s výplňovým kamenivem (vibrovaný štěrk), s rozprostřením, vlhčením a zhutněním</t>
  </si>
  <si>
    <t>564851111RT4</t>
  </si>
  <si>
    <t>Podklad ze štěrkodrti s rozprostřením a zhutněním frakce 0-63 mm, tloušťka po zhutnění 150 mm</t>
  </si>
  <si>
    <t>Odkaz na mn. položky pořadí 31 : 3,60000</t>
  </si>
  <si>
    <t>564952113R00</t>
  </si>
  <si>
    <t>Podklad nebo kryt z mechanicky zpevněného kameniva (MZK) tloušťka po zhutnění 170 mm</t>
  </si>
  <si>
    <t>s rozprostřením a zhutněním</t>
  </si>
  <si>
    <t>565131111R00</t>
  </si>
  <si>
    <t>Podklad z kameniva obaleného asfaltem ACP 16+, v pruhu šířky do 3 m, třídy 1, tloušťka po zhutnění 50 mm</t>
  </si>
  <si>
    <t>568111111R00</t>
  </si>
  <si>
    <t>Vyztužení podkladní vrstvy z geotextilie, sklon povrchu do 1:5, role šířky 3 m</t>
  </si>
  <si>
    <t>573231125R00</t>
  </si>
  <si>
    <t>Postřik spojovací kationaktivní emulzí KAE , množství zbytkového asfaltu 0,50 kg/m2</t>
  </si>
  <si>
    <t>bez posypu kamenivem</t>
  </si>
  <si>
    <t>577131111R00</t>
  </si>
  <si>
    <t>Beton asfaltový s rozprostřením a zhutněním v pruhu šířky do 3 m, ACO 11+, tloušťky 40 mm, plochy přes 1000 m2</t>
  </si>
  <si>
    <t>577151113R00</t>
  </si>
  <si>
    <t>Beton asfaltový s rozprostřením a zhutněním v pruhu šířky do 3 m, ACO 16+, tloušťky 60 mm, plochy přes 1000 m2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</si>
  <si>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</si>
  <si>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</si>
  <si>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</si>
  <si>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599142111R00</t>
  </si>
  <si>
    <t>Úprava zálivky dilatačních nebo pracovních spár šířky přes 20 do 40 mm</t>
  </si>
  <si>
    <t>v cementobetonovém krytu hloubky do 40 mm</t>
  </si>
  <si>
    <t>Včetně odstranění zvětralé asfaltové zálivky, vyčištění spár, zalití spár asfaltovou zálivkou, nátěru asfaltovým lakem a posyp drtí.</t>
  </si>
  <si>
    <t>2*12</t>
  </si>
  <si>
    <t>69365022R</t>
  </si>
  <si>
    <t>Geosyntetika typ: geotextilie; netkaná; materiál: PP; tl (2 kPa) = 2,8 mm; plošná hmotnost = 500 g/m2; Pevnost v tahu podélně = 31,0 kN/m; Pevnost v tahu příčně = 38,0 kN/m</t>
  </si>
  <si>
    <t>Odkaz na mn. položky pořadí 37 : 7,20000</t>
  </si>
  <si>
    <t>916561111RT4</t>
  </si>
  <si>
    <t>Osazení záhonového obrubníku betonového včetně dodávky obrubníků  rozměrů 500/50/250 mm, do lože z betonu prostého C 12/15, s boční opěrou z betonu prostého</t>
  </si>
  <si>
    <t>se zřízením lože z betonu prostého C 12/15 tl. 80-100 mm</t>
  </si>
  <si>
    <t>2*0,5</t>
  </si>
  <si>
    <t>919731123R00</t>
  </si>
  <si>
    <t>Zarovnání styčné plochy podkladu nebo krytu živičné, tloušťky přes 100 do 200 mm</t>
  </si>
  <si>
    <t>podél vybourané části komunikace nebo zpevněné plochy</t>
  </si>
  <si>
    <t>919735116R00</t>
  </si>
  <si>
    <t>Řezání stávajících krytů nebo podkladů živičných, hloubky přes 250 do 300 mm</t>
  </si>
  <si>
    <t>včetně spotřeby vody</t>
  </si>
  <si>
    <t>961044111R00</t>
  </si>
  <si>
    <t>Bourání základů z betonu prostého</t>
  </si>
  <si>
    <t>801-3</t>
  </si>
  <si>
    <t>nebo vybourání otvorů průřezové plochy přes 4 m2 v základech,</t>
  </si>
  <si>
    <t>3,5*0,25*0,25</t>
  </si>
  <si>
    <t>970041060R00</t>
  </si>
  <si>
    <t>Jádrové vrtání, kruhové prostupy v prostém betonu jádrové vrtání , do D 60 mm</t>
  </si>
  <si>
    <t>2*1</t>
  </si>
  <si>
    <t>970045060R00</t>
  </si>
  <si>
    <t>Jádrové vrtání, kruhové prostupy v prostém betonu příplatek za šikmé jádrové vrtání, do D 60 mm</t>
  </si>
  <si>
    <t>Odkaz na mn. položky pořadí 48 : 2,00000</t>
  </si>
  <si>
    <t>998011001R00</t>
  </si>
  <si>
    <t>Přesun hmot pro budovy s nosnou konstrukcí zděnou výšky do 6 m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</si>
  <si>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</si>
  <si>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</si>
  <si>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</si>
  <si>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979081121R00</t>
  </si>
  <si>
    <t>Odvoz suti a vybouraných hmot na skládku příplatek za každý další 1 km</t>
  </si>
  <si>
    <t>15,18882*19</t>
  </si>
  <si>
    <t>979082121R00</t>
  </si>
  <si>
    <t>Vnitrostaveništní doprava suti a vybouraných hmot příplatek k ceně za každých dalších 5 m</t>
  </si>
  <si>
    <t>979990101R00</t>
  </si>
  <si>
    <t>Poplatek za skládku za uložení, směsi betonu a cihel,  , skupina 17 01 01 a 17 01 02 z Katalogu odpadů</t>
  </si>
  <si>
    <t>RTS 23/ II</t>
  </si>
  <si>
    <t>979990261R00</t>
  </si>
  <si>
    <t>Poplatek za uložení asfaltové směsi obsahující dehet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</si>
  <si>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</si>
  <si>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</si>
  <si>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</si>
  <si>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</si>
  <si>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</si>
  <si>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</si>
  <si>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</si>
  <si>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</si>
  <si>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</si>
  <si>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</si>
  <si>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>979011221R00</t>
  </si>
  <si>
    <t>Svislá doprava suti a vybouraných hmot nošením za prvé podlaží pod základním podlažím</t>
  </si>
  <si>
    <t>979081111R00</t>
  </si>
  <si>
    <t>Odvoz suti a vybouraných hmot na skládku do 1 km</t>
  </si>
  <si>
    <t>Včetně naložení na dopravní prostředek a složení na skládku, bez poplatku za skládku.</t>
  </si>
  <si>
    <t>979082111R00</t>
  </si>
  <si>
    <t>Vnitrostaveništní doprava suti a vybouraných hmot do 10 m</t>
  </si>
  <si>
    <t>767995101R00</t>
  </si>
  <si>
    <t>Výroba a montáž atypických kovovových doplňků staveb hmotnosti do 5 kg</t>
  </si>
  <si>
    <t>800-767</t>
  </si>
  <si>
    <t>767951112R00</t>
  </si>
  <si>
    <t>Pozinkování ocelových výrobků objem zakázky od 10 do 50 kg</t>
  </si>
  <si>
    <t>998767201R00</t>
  </si>
  <si>
    <t>Přesun hmot pro kovové stavební doplňk. konstrukce v objektech výšky do 6 m</t>
  </si>
  <si>
    <t>50 m vodorovně</t>
  </si>
  <si>
    <t>1.1</t>
  </si>
  <si>
    <t>Proudový chránič s nadproudovou ochranou 10/1N/B/003</t>
  </si>
  <si>
    <t>ks</t>
  </si>
  <si>
    <t>1.2</t>
  </si>
  <si>
    <t>Proudový chránič s nadproudovou ochranou 6/1N/B/003</t>
  </si>
  <si>
    <t>1.3</t>
  </si>
  <si>
    <t>Jistič 16A 230V</t>
  </si>
  <si>
    <t>1.4</t>
  </si>
  <si>
    <t>Jistič 10A 230V</t>
  </si>
  <si>
    <t>1.5</t>
  </si>
  <si>
    <t>Vačkový vypínač VS16-115, A8-VPS</t>
  </si>
  <si>
    <t>1.6</t>
  </si>
  <si>
    <t>CYKY 3Jx2,5</t>
  </si>
  <si>
    <t>1.7</t>
  </si>
  <si>
    <t>CYKY 3Jx1,5</t>
  </si>
  <si>
    <t>1.8</t>
  </si>
  <si>
    <t>CMFM 4x1</t>
  </si>
  <si>
    <t>1.9</t>
  </si>
  <si>
    <t>Lišta elektroinstalační na zeď LH 20/40</t>
  </si>
  <si>
    <t>1.10</t>
  </si>
  <si>
    <t>Korugovaná chránička DN50, KF 09050</t>
  </si>
  <si>
    <t>1.11</t>
  </si>
  <si>
    <t>Drát FeZn O8 mm</t>
  </si>
  <si>
    <t>1.12</t>
  </si>
  <si>
    <t>Připojovací svorka SP1</t>
  </si>
  <si>
    <t>1.13</t>
  </si>
  <si>
    <t>Svorka SR3b</t>
  </si>
  <si>
    <t>1.14</t>
  </si>
  <si>
    <t>Drát ZŽ CYA 6</t>
  </si>
  <si>
    <t>1.15</t>
  </si>
  <si>
    <t>Podružný materiál</t>
  </si>
  <si>
    <t>set</t>
  </si>
  <si>
    <t>2.1</t>
  </si>
  <si>
    <t>Vytýčení podzemních inženýrských sítí</t>
  </si>
  <si>
    <t>2.2</t>
  </si>
  <si>
    <t>Výstražná fólie š. 22cm</t>
  </si>
  <si>
    <t>2.3</t>
  </si>
  <si>
    <t>Pískové lože tl.10</t>
  </si>
  <si>
    <t>2.4</t>
  </si>
  <si>
    <t>Křížení kabelu s pozemními inženýrskými sítěmi</t>
  </si>
  <si>
    <t>2.5</t>
  </si>
  <si>
    <t>Utěsnění prostupu DN50 proti vniknutí vlkosti nebo vody</t>
  </si>
  <si>
    <t>2.6</t>
  </si>
  <si>
    <t>Provizorní úprava terénu</t>
  </si>
  <si>
    <t>2.7</t>
  </si>
  <si>
    <t>Utěsnění prostupu DN50 protipožární plynotěsnou přepážkou odolávající ropným produktům min. EI60D1, (např. Hilty)</t>
  </si>
  <si>
    <t>3.1</t>
  </si>
  <si>
    <t>Prověření stávajícího stavu</t>
  </si>
  <si>
    <t>hod</t>
  </si>
  <si>
    <t>3.2</t>
  </si>
  <si>
    <t>Dokončovací práce</t>
  </si>
  <si>
    <t>3.3</t>
  </si>
  <si>
    <t>Oživení, kompletní zkoušky</t>
  </si>
  <si>
    <t>3.4</t>
  </si>
  <si>
    <t>Zaškolení obsluhy a údržby</t>
  </si>
  <si>
    <t>3.5</t>
  </si>
  <si>
    <t>Revizní práce</t>
  </si>
  <si>
    <t>3.6</t>
  </si>
  <si>
    <t>Posouzení bezpečnosti organizací státního odborného dozoru (TIČR)</t>
  </si>
  <si>
    <t>767R00</t>
  </si>
  <si>
    <t>Dodávka a montáž výdejního boxu AdBlue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</si>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</sst>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165" fontId="19" fillId="0" borderId="0" xfId="0" quotePrefix="1" applyNumberFormat="1" applyFont="1" applyAlignment="1">
      <alignment horizontal="left" vertical="top" wrapText="1"/>
    </xf>
    <xf numFmtId="165" fontId="20" fillId="0" borderId="0" xfId="0" quotePrefix="1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196" t="s">
        <v>39</v>
      </c>
      <c r="B2" s="196"/>
      <c r="C2" s="196"/>
      <c r="D2" s="196"/>
      <c r="E2" s="196"/>
      <c r="F2" s="196"/>
      <c r="G2" s="196"/>
    </row>
  </sheetData>
  <sheetProtection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21875" customWidth="1"/>
    <col min="12" max="15" width="10.6640625" customWidth="1"/>
  </cols>
  <sheetData>
    <row r="1" spans="1:15" ht="33.75" customHeight="1" x14ac:dyDescent="0.25">
      <c r="A1" s="47" t="s">
        <v>36</v>
      </c>
      <c r="B1" s="197" t="s">
        <v>41</v>
      </c>
      <c r="C1" s="198"/>
      <c r="D1" s="198"/>
      <c r="E1" s="198"/>
      <c r="F1" s="198"/>
      <c r="G1" s="198"/>
      <c r="H1" s="198"/>
      <c r="I1" s="198"/>
      <c r="J1" s="199"/>
    </row>
    <row r="2" spans="1:15" ht="36" customHeight="1" x14ac:dyDescent="0.25">
      <c r="A2" s="2"/>
      <c r="B2" s="76" t="s">
        <v>22</v>
      </c>
      <c r="C2" s="77"/>
      <c r="D2" s="78" t="s">
        <v>43</v>
      </c>
      <c r="E2" s="206" t="s">
        <v>44</v>
      </c>
      <c r="F2" s="207"/>
      <c r="G2" s="207"/>
      <c r="H2" s="207"/>
      <c r="I2" s="207"/>
      <c r="J2" s="208"/>
      <c r="O2" s="1"/>
    </row>
    <row r="3" spans="1:15" ht="27" hidden="1" customHeight="1" x14ac:dyDescent="0.25">
      <c r="A3" s="2"/>
      <c r="B3" s="79"/>
      <c r="C3" s="77"/>
      <c r="D3" s="80"/>
      <c r="E3" s="209"/>
      <c r="F3" s="210"/>
      <c r="G3" s="210"/>
      <c r="H3" s="210"/>
      <c r="I3" s="210"/>
      <c r="J3" s="211"/>
    </row>
    <row r="4" spans="1:15" ht="23.25" customHeight="1" x14ac:dyDescent="0.25">
      <c r="A4" s="2"/>
      <c r="B4" s="81"/>
      <c r="C4" s="82"/>
      <c r="D4" s="83"/>
      <c r="E4" s="219"/>
      <c r="F4" s="219"/>
      <c r="G4" s="219"/>
      <c r="H4" s="219"/>
      <c r="I4" s="219"/>
      <c r="J4" s="220"/>
    </row>
    <row r="5" spans="1:15" ht="24" customHeight="1" x14ac:dyDescent="0.25">
      <c r="A5" s="2"/>
      <c r="B5" s="31" t="s">
        <v>42</v>
      </c>
      <c r="D5" s="223"/>
      <c r="E5" s="224"/>
      <c r="F5" s="224"/>
      <c r="G5" s="224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225"/>
      <c r="E6" s="226"/>
      <c r="F6" s="226"/>
      <c r="G6" s="226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227"/>
      <c r="F7" s="228"/>
      <c r="G7" s="228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213"/>
      <c r="E11" s="213"/>
      <c r="F11" s="213"/>
      <c r="G11" s="213"/>
      <c r="H11" s="18" t="s">
        <v>40</v>
      </c>
      <c r="I11" s="84"/>
      <c r="J11" s="8"/>
    </row>
    <row r="12" spans="1:15" ht="15.75" customHeight="1" x14ac:dyDescent="0.25">
      <c r="A12" s="2"/>
      <c r="B12" s="28"/>
      <c r="C12" s="55"/>
      <c r="D12" s="218"/>
      <c r="E12" s="218"/>
      <c r="F12" s="218"/>
      <c r="G12" s="218"/>
      <c r="H12" s="18" t="s">
        <v>34</v>
      </c>
      <c r="I12" s="84"/>
      <c r="J12" s="8"/>
    </row>
    <row r="13" spans="1:15" ht="15.75" customHeight="1" x14ac:dyDescent="0.25">
      <c r="A13" s="2"/>
      <c r="B13" s="29"/>
      <c r="C13" s="56"/>
      <c r="D13" s="85"/>
      <c r="E13" s="221"/>
      <c r="F13" s="222"/>
      <c r="G13" s="22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212"/>
      <c r="F15" s="212"/>
      <c r="G15" s="214"/>
      <c r="H15" s="214"/>
      <c r="I15" s="214" t="s">
        <v>29</v>
      </c>
      <c r="J15" s="215"/>
    </row>
    <row r="16" spans="1:15" ht="23.25" customHeight="1" x14ac:dyDescent="0.25">
      <c r="A16" s="138" t="s">
        <v>24</v>
      </c>
      <c r="B16" s="38" t="s">
        <v>24</v>
      </c>
      <c r="C16" s="62"/>
      <c r="D16" s="63"/>
      <c r="E16" s="203"/>
      <c r="F16" s="204"/>
      <c r="G16" s="203"/>
      <c r="H16" s="204"/>
      <c r="I16" s="203">
        <f>SUMIF(F59:F70,A16,I59:I70)+SUMIF(F59:F70,"PSU",I59:I70)</f>
        <v>0</v>
      </c>
      <c r="J16" s="205"/>
    </row>
    <row r="17" spans="1:10" ht="23.25" customHeight="1" x14ac:dyDescent="0.25">
      <c r="A17" s="138" t="s">
        <v>25</v>
      </c>
      <c r="B17" s="38" t="s">
        <v>25</v>
      </c>
      <c r="C17" s="62"/>
      <c r="D17" s="63"/>
      <c r="E17" s="203"/>
      <c r="F17" s="204"/>
      <c r="G17" s="203"/>
      <c r="H17" s="204"/>
      <c r="I17" s="203">
        <f>SUMIF(F59:F70,A17,I59:I70)</f>
        <v>0</v>
      </c>
      <c r="J17" s="205"/>
    </row>
    <row r="18" spans="1:10" ht="23.25" customHeight="1" x14ac:dyDescent="0.25">
      <c r="A18" s="138" t="s">
        <v>26</v>
      </c>
      <c r="B18" s="38" t="s">
        <v>26</v>
      </c>
      <c r="C18" s="62"/>
      <c r="D18" s="63"/>
      <c r="E18" s="203"/>
      <c r="F18" s="204"/>
      <c r="G18" s="203"/>
      <c r="H18" s="204"/>
      <c r="I18" s="203">
        <f>SUMIF(F59:F70,A18,I59:I70)</f>
        <v>0</v>
      </c>
      <c r="J18" s="205"/>
    </row>
    <row r="19" spans="1:10" ht="23.25" customHeight="1" x14ac:dyDescent="0.25">
      <c r="A19" s="138" t="s">
        <v>92</v>
      </c>
      <c r="B19" s="38" t="s">
        <v>27</v>
      </c>
      <c r="C19" s="62"/>
      <c r="D19" s="63"/>
      <c r="E19" s="203"/>
      <c r="F19" s="204"/>
      <c r="G19" s="203"/>
      <c r="H19" s="204"/>
      <c r="I19" s="203">
        <f>SUMIF(F59:F70,A19,I59:I70)</f>
        <v>0</v>
      </c>
      <c r="J19" s="205"/>
    </row>
    <row r="20" spans="1:10" ht="23.25" customHeight="1" x14ac:dyDescent="0.25">
      <c r="A20" s="138" t="s">
        <v>93</v>
      </c>
      <c r="B20" s="38" t="s">
        <v>28</v>
      </c>
      <c r="C20" s="62"/>
      <c r="D20" s="63"/>
      <c r="E20" s="203"/>
      <c r="F20" s="204"/>
      <c r="G20" s="203"/>
      <c r="H20" s="204"/>
      <c r="I20" s="203">
        <f>SUMIF(F59:F70,A20,I59:I70)</f>
        <v>0</v>
      </c>
      <c r="J20" s="205"/>
    </row>
    <row r="21" spans="1:10" ht="23.25" customHeight="1" x14ac:dyDescent="0.25">
      <c r="A21" s="2"/>
      <c r="B21" s="48" t="s">
        <v>29</v>
      </c>
      <c r="C21" s="64"/>
      <c r="D21" s="65"/>
      <c r="E21" s="216"/>
      <c r="F21" s="217"/>
      <c r="G21" s="216"/>
      <c r="H21" s="217"/>
      <c r="I21" s="216">
        <f>SUM(I16:J20)</f>
        <v>0</v>
      </c>
      <c r="J21" s="234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32">
        <f>ZakladDPHSniVypocet</f>
        <v>0</v>
      </c>
      <c r="H23" s="233"/>
      <c r="I23" s="233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30">
        <f>A23</f>
        <v>0</v>
      </c>
      <c r="H24" s="231"/>
      <c r="I24" s="231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32">
        <f>ZakladDPHZaklVypocet</f>
        <v>0</v>
      </c>
      <c r="H25" s="233"/>
      <c r="I25" s="233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00">
        <f>A25</f>
        <v>0</v>
      </c>
      <c r="H26" s="201"/>
      <c r="I26" s="20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02">
        <f>CenaCelkem-(ZakladDPHSni+DPHSni+ZakladDPHZakl+DPHZakl)</f>
        <v>0</v>
      </c>
      <c r="H27" s="202"/>
      <c r="I27" s="202"/>
      <c r="J27" s="41" t="str">
        <f t="shared" si="0"/>
        <v>CZK</v>
      </c>
    </row>
    <row r="28" spans="1:10" ht="27.75" hidden="1" customHeight="1" thickBot="1" x14ac:dyDescent="0.3">
      <c r="A28" s="2"/>
      <c r="B28" s="111" t="s">
        <v>23</v>
      </c>
      <c r="C28" s="112"/>
      <c r="D28" s="112"/>
      <c r="E28" s="113"/>
      <c r="F28" s="114"/>
      <c r="G28" s="236">
        <f>ZakladDPHSniVypocet+ZakladDPHZaklVypocet</f>
        <v>0</v>
      </c>
      <c r="H28" s="236"/>
      <c r="I28" s="236"/>
      <c r="J28" s="115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1" t="s">
        <v>35</v>
      </c>
      <c r="C29" s="116"/>
      <c r="D29" s="116"/>
      <c r="E29" s="116"/>
      <c r="F29" s="117"/>
      <c r="G29" s="235">
        <f>A27</f>
        <v>0</v>
      </c>
      <c r="H29" s="235"/>
      <c r="I29" s="235"/>
      <c r="J29" s="118" t="s">
        <v>57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37"/>
      <c r="E34" s="238"/>
      <c r="G34" s="239"/>
      <c r="H34" s="240"/>
      <c r="I34" s="240"/>
      <c r="J34" s="25"/>
    </row>
    <row r="35" spans="1:10" ht="12.75" customHeight="1" x14ac:dyDescent="0.25">
      <c r="A35" s="2"/>
      <c r="B35" s="2"/>
      <c r="D35" s="229" t="s">
        <v>2</v>
      </c>
      <c r="E35" s="229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5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 x14ac:dyDescent="0.25">
      <c r="A39" s="87">
        <v>1</v>
      </c>
      <c r="B39" s="97" t="s">
        <v>45</v>
      </c>
      <c r="C39" s="241"/>
      <c r="D39" s="241"/>
      <c r="E39" s="241"/>
      <c r="F39" s="98">
        <f>'V VRN Naklady'!AE49+'SO 01 01 Pol'!AE179+'SO 01 02 Pol'!AE40</f>
        <v>0</v>
      </c>
      <c r="G39" s="99">
        <f>'V VRN Naklady'!AF49+'SO 01 01 Pol'!AF179+'SO 01 02 Pol'!AF40</f>
        <v>0</v>
      </c>
      <c r="H39" s="100">
        <f t="shared" ref="H39:H45" si="1">(F39*SazbaDPH1/100)+(G39*SazbaDPH2/100)</f>
        <v>0</v>
      </c>
      <c r="I39" s="100">
        <f>F39+G39+H39</f>
        <v>0</v>
      </c>
      <c r="J39" s="101" t="str">
        <f>IF(_xlfn.SINGLE(CenaCelkemVypocet)=0,"",I39/_xlfn.SINGLE(CenaCelkemVypocet)*100)</f>
        <v/>
      </c>
    </row>
    <row r="40" spans="1:10" ht="25.5" customHeight="1" x14ac:dyDescent="0.25">
      <c r="A40" s="87">
        <v>2</v>
      </c>
      <c r="B40" s="102"/>
      <c r="C40" s="242" t="s">
        <v>46</v>
      </c>
      <c r="D40" s="242"/>
      <c r="E40" s="242"/>
      <c r="F40" s="103">
        <f>'V VRN Naklady'!AE49</f>
        <v>0</v>
      </c>
      <c r="G40" s="104">
        <f>'V VRN Naklady'!AF49</f>
        <v>0</v>
      </c>
      <c r="H40" s="104">
        <f t="shared" si="1"/>
        <v>0</v>
      </c>
      <c r="I40" s="104">
        <f>F40+G40+H40</f>
        <v>0</v>
      </c>
      <c r="J40" s="105" t="str">
        <f>IF(_xlfn.SINGLE(CenaCelkemVypocet)=0,"",I40/_xlfn.SINGLE(CenaCelkemVypocet)*100)</f>
        <v/>
      </c>
    </row>
    <row r="41" spans="1:10" ht="25.5" customHeight="1" x14ac:dyDescent="0.25">
      <c r="A41" s="87">
        <v>3</v>
      </c>
      <c r="B41" s="106" t="s">
        <v>47</v>
      </c>
      <c r="C41" s="241" t="s">
        <v>48</v>
      </c>
      <c r="D41" s="241"/>
      <c r="E41" s="241"/>
      <c r="F41" s="107">
        <f>'V VRN Naklady'!AE49</f>
        <v>0</v>
      </c>
      <c r="G41" s="100">
        <f>'V VRN Naklady'!AF49</f>
        <v>0</v>
      </c>
      <c r="H41" s="100">
        <f t="shared" si="1"/>
        <v>0</v>
      </c>
      <c r="I41" s="100">
        <f>F41+G41+H41</f>
        <v>0</v>
      </c>
      <c r="J41" s="101" t="str">
        <f>IF(_xlfn.SINGLE(CenaCelkemVypocet)=0,"",I41/_xlfn.SINGLE(CenaCelkemVypocet)*100)</f>
        <v/>
      </c>
    </row>
    <row r="42" spans="1:10" ht="25.5" customHeight="1" x14ac:dyDescent="0.25">
      <c r="A42" s="87">
        <v>2</v>
      </c>
      <c r="B42" s="102"/>
      <c r="C42" s="242" t="s">
        <v>49</v>
      </c>
      <c r="D42" s="242"/>
      <c r="E42" s="242"/>
      <c r="F42" s="103"/>
      <c r="G42" s="104"/>
      <c r="H42" s="104">
        <f t="shared" si="1"/>
        <v>0</v>
      </c>
      <c r="I42" s="104"/>
      <c r="J42" s="105"/>
    </row>
    <row r="43" spans="1:10" ht="25.5" customHeight="1" x14ac:dyDescent="0.25">
      <c r="A43" s="87">
        <v>2</v>
      </c>
      <c r="B43" s="102" t="s">
        <v>50</v>
      </c>
      <c r="C43" s="242" t="s">
        <v>51</v>
      </c>
      <c r="D43" s="242"/>
      <c r="E43" s="242"/>
      <c r="F43" s="103">
        <f>'SO 01 01 Pol'!AE179+'SO 01 02 Pol'!AE40</f>
        <v>0</v>
      </c>
      <c r="G43" s="104">
        <f>'SO 01 01 Pol'!AF179+'SO 01 02 Pol'!AF40</f>
        <v>0</v>
      </c>
      <c r="H43" s="104">
        <f t="shared" si="1"/>
        <v>0</v>
      </c>
      <c r="I43" s="104">
        <f>F43+G43+H43</f>
        <v>0</v>
      </c>
      <c r="J43" s="105" t="str">
        <f>IF(_xlfn.SINGLE(CenaCelkemVypocet)=0,"",I43/_xlfn.SINGLE(CenaCelkemVypocet)*100)</f>
        <v/>
      </c>
    </row>
    <row r="44" spans="1:10" ht="25.5" customHeight="1" x14ac:dyDescent="0.25">
      <c r="A44" s="87">
        <v>3</v>
      </c>
      <c r="B44" s="106" t="s">
        <v>52</v>
      </c>
      <c r="C44" s="241" t="s">
        <v>53</v>
      </c>
      <c r="D44" s="241"/>
      <c r="E44" s="241"/>
      <c r="F44" s="107">
        <f>'SO 01 01 Pol'!AE179</f>
        <v>0</v>
      </c>
      <c r="G44" s="100">
        <f>'SO 01 01 Pol'!AF179</f>
        <v>0</v>
      </c>
      <c r="H44" s="100">
        <f t="shared" si="1"/>
        <v>0</v>
      </c>
      <c r="I44" s="100">
        <f>F44+G44+H44</f>
        <v>0</v>
      </c>
      <c r="J44" s="101" t="str">
        <f>IF(_xlfn.SINGLE(CenaCelkemVypocet)=0,"",I44/_xlfn.SINGLE(CenaCelkemVypocet)*100)</f>
        <v/>
      </c>
    </row>
    <row r="45" spans="1:10" ht="25.5" customHeight="1" x14ac:dyDescent="0.25">
      <c r="A45" s="87">
        <v>3</v>
      </c>
      <c r="B45" s="106" t="s">
        <v>54</v>
      </c>
      <c r="C45" s="241" t="s">
        <v>55</v>
      </c>
      <c r="D45" s="241"/>
      <c r="E45" s="241"/>
      <c r="F45" s="107">
        <f>'SO 01 02 Pol'!AE40</f>
        <v>0</v>
      </c>
      <c r="G45" s="100">
        <f>'SO 01 02 Pol'!AF40</f>
        <v>0</v>
      </c>
      <c r="H45" s="100">
        <f t="shared" si="1"/>
        <v>0</v>
      </c>
      <c r="I45" s="100">
        <f>F45+G45+H45</f>
        <v>0</v>
      </c>
      <c r="J45" s="101" t="str">
        <f>IF(_xlfn.SINGLE(CenaCelkemVypocet)=0,"",I45/_xlfn.SINGLE(CenaCelkemVypocet)*100)</f>
        <v/>
      </c>
    </row>
    <row r="46" spans="1:10" ht="25.5" customHeight="1" x14ac:dyDescent="0.25">
      <c r="A46" s="87"/>
      <c r="B46" s="243" t="s">
        <v>56</v>
      </c>
      <c r="C46" s="244"/>
      <c r="D46" s="244"/>
      <c r="E46" s="245"/>
      <c r="F46" s="108">
        <f>SUMIF(A39:A45,"=1",F39:F45)</f>
        <v>0</v>
      </c>
      <c r="G46" s="109">
        <f>SUMIF(A39:A45,"=1",G39:G45)</f>
        <v>0</v>
      </c>
      <c r="H46" s="109">
        <f>SUMIF(A39:A45,"=1",H39:H45)</f>
        <v>0</v>
      </c>
      <c r="I46" s="109">
        <f>SUMIF(A39:A45,"=1",I39:I45)</f>
        <v>0</v>
      </c>
      <c r="J46" s="110">
        <f>SUMIF(A39:A45,"=1",J39:J45)</f>
        <v>0</v>
      </c>
    </row>
    <row r="48" spans="1:10" x14ac:dyDescent="0.25">
      <c r="A48" t="s">
        <v>58</v>
      </c>
      <c r="B48" t="s">
        <v>59</v>
      </c>
    </row>
    <row r="49" spans="1:10" x14ac:dyDescent="0.25">
      <c r="A49" t="s">
        <v>60</v>
      </c>
      <c r="B49" t="s">
        <v>61</v>
      </c>
    </row>
    <row r="50" spans="1:10" x14ac:dyDescent="0.25">
      <c r="A50" t="s">
        <v>62</v>
      </c>
      <c r="B50" t="s">
        <v>63</v>
      </c>
    </row>
    <row r="51" spans="1:10" x14ac:dyDescent="0.25">
      <c r="A51" t="s">
        <v>62</v>
      </c>
      <c r="B51" t="s">
        <v>64</v>
      </c>
    </row>
    <row r="52" spans="1:10" x14ac:dyDescent="0.25">
      <c r="A52" t="s">
        <v>60</v>
      </c>
      <c r="B52" t="s">
        <v>65</v>
      </c>
    </row>
    <row r="53" spans="1:10" x14ac:dyDescent="0.25">
      <c r="A53" t="s">
        <v>62</v>
      </c>
      <c r="B53" t="s">
        <v>66</v>
      </c>
    </row>
    <row r="56" spans="1:10" ht="15.6" x14ac:dyDescent="0.3">
      <c r="B56" s="119" t="s">
        <v>67</v>
      </c>
    </row>
    <row r="58" spans="1:10" ht="25.5" customHeight="1" x14ac:dyDescent="0.25">
      <c r="A58" s="121"/>
      <c r="B58" s="124" t="s">
        <v>17</v>
      </c>
      <c r="C58" s="124" t="s">
        <v>5</v>
      </c>
      <c r="D58" s="125"/>
      <c r="E58" s="125"/>
      <c r="F58" s="126" t="s">
        <v>68</v>
      </c>
      <c r="G58" s="126"/>
      <c r="H58" s="126"/>
      <c r="I58" s="126" t="s">
        <v>29</v>
      </c>
      <c r="J58" s="126" t="s">
        <v>0</v>
      </c>
    </row>
    <row r="59" spans="1:10" ht="36.75" customHeight="1" x14ac:dyDescent="0.25">
      <c r="A59" s="122"/>
      <c r="B59" s="127" t="s">
        <v>69</v>
      </c>
      <c r="C59" s="246" t="s">
        <v>70</v>
      </c>
      <c r="D59" s="247"/>
      <c r="E59" s="247"/>
      <c r="F59" s="134" t="s">
        <v>24</v>
      </c>
      <c r="G59" s="135"/>
      <c r="H59" s="135"/>
      <c r="I59" s="135">
        <f>'SO 01 01 Pol'!G8</f>
        <v>0</v>
      </c>
      <c r="J59" s="131" t="str">
        <f>IF(I71=0,"",I59/I71*100)</f>
        <v/>
      </c>
    </row>
    <row r="60" spans="1:10" ht="36.75" customHeight="1" x14ac:dyDescent="0.25">
      <c r="A60" s="122"/>
      <c r="B60" s="127" t="s">
        <v>71</v>
      </c>
      <c r="C60" s="246" t="s">
        <v>72</v>
      </c>
      <c r="D60" s="247"/>
      <c r="E60" s="247"/>
      <c r="F60" s="134" t="s">
        <v>24</v>
      </c>
      <c r="G60" s="135"/>
      <c r="H60" s="135"/>
      <c r="I60" s="135">
        <f>'SO 01 01 Pol'!G79</f>
        <v>0</v>
      </c>
      <c r="J60" s="131" t="str">
        <f>IF(I71=0,"",I60/I71*100)</f>
        <v/>
      </c>
    </row>
    <row r="61" spans="1:10" ht="36.75" customHeight="1" x14ac:dyDescent="0.25">
      <c r="A61" s="122"/>
      <c r="B61" s="127" t="s">
        <v>73</v>
      </c>
      <c r="C61" s="246" t="s">
        <v>74</v>
      </c>
      <c r="D61" s="247"/>
      <c r="E61" s="247"/>
      <c r="F61" s="134" t="s">
        <v>24</v>
      </c>
      <c r="G61" s="135"/>
      <c r="H61" s="135"/>
      <c r="I61" s="135">
        <f>'SO 01 01 Pol'!G99</f>
        <v>0</v>
      </c>
      <c r="J61" s="131" t="str">
        <f>IF(I71=0,"",I61/I71*100)</f>
        <v/>
      </c>
    </row>
    <row r="62" spans="1:10" ht="36.75" customHeight="1" x14ac:dyDescent="0.25">
      <c r="A62" s="122"/>
      <c r="B62" s="127" t="s">
        <v>75</v>
      </c>
      <c r="C62" s="246" t="s">
        <v>76</v>
      </c>
      <c r="D62" s="247"/>
      <c r="E62" s="247"/>
      <c r="F62" s="134" t="s">
        <v>24</v>
      </c>
      <c r="G62" s="135"/>
      <c r="H62" s="135"/>
      <c r="I62" s="135">
        <f>'SO 01 01 Pol'!G135</f>
        <v>0</v>
      </c>
      <c r="J62" s="131" t="str">
        <f>IF(I71=0,"",I62/I71*100)</f>
        <v/>
      </c>
    </row>
    <row r="63" spans="1:10" ht="36.75" customHeight="1" x14ac:dyDescent="0.25">
      <c r="A63" s="122"/>
      <c r="B63" s="127" t="s">
        <v>77</v>
      </c>
      <c r="C63" s="246" t="s">
        <v>78</v>
      </c>
      <c r="D63" s="247"/>
      <c r="E63" s="247"/>
      <c r="F63" s="134" t="s">
        <v>24</v>
      </c>
      <c r="G63" s="135"/>
      <c r="H63" s="135"/>
      <c r="I63" s="135">
        <f>'SO 01 01 Pol'!G145</f>
        <v>0</v>
      </c>
      <c r="J63" s="131" t="str">
        <f>IF(I71=0,"",I63/I71*100)</f>
        <v/>
      </c>
    </row>
    <row r="64" spans="1:10" ht="36.75" customHeight="1" x14ac:dyDescent="0.25">
      <c r="A64" s="122"/>
      <c r="B64" s="127" t="s">
        <v>79</v>
      </c>
      <c r="C64" s="246" t="s">
        <v>80</v>
      </c>
      <c r="D64" s="247"/>
      <c r="E64" s="247"/>
      <c r="F64" s="134" t="s">
        <v>24</v>
      </c>
      <c r="G64" s="135"/>
      <c r="H64" s="135"/>
      <c r="I64" s="135">
        <f>'SO 01 01 Pol'!G153</f>
        <v>0</v>
      </c>
      <c r="J64" s="131" t="str">
        <f>IF(I71=0,"",I64/I71*100)</f>
        <v/>
      </c>
    </row>
    <row r="65" spans="1:10" ht="36.75" customHeight="1" x14ac:dyDescent="0.25">
      <c r="A65" s="122"/>
      <c r="B65" s="127" t="s">
        <v>81</v>
      </c>
      <c r="C65" s="246" t="s">
        <v>82</v>
      </c>
      <c r="D65" s="247"/>
      <c r="E65" s="247"/>
      <c r="F65" s="134" t="s">
        <v>25</v>
      </c>
      <c r="G65" s="135"/>
      <c r="H65" s="135"/>
      <c r="I65" s="135">
        <f>'SO 01 01 Pol'!G172</f>
        <v>0</v>
      </c>
      <c r="J65" s="131" t="str">
        <f>IF(I71=0,"",I65/I71*100)</f>
        <v/>
      </c>
    </row>
    <row r="66" spans="1:10" ht="36.75" customHeight="1" x14ac:dyDescent="0.25">
      <c r="A66" s="122"/>
      <c r="B66" s="127" t="s">
        <v>83</v>
      </c>
      <c r="C66" s="246" t="s">
        <v>84</v>
      </c>
      <c r="D66" s="247"/>
      <c r="E66" s="247"/>
      <c r="F66" s="134" t="s">
        <v>26</v>
      </c>
      <c r="G66" s="135"/>
      <c r="H66" s="135"/>
      <c r="I66" s="135">
        <f>'SO 01 02 Pol'!G8</f>
        <v>0</v>
      </c>
      <c r="J66" s="131" t="str">
        <f>IF(I71=0,"",I66/I71*100)</f>
        <v/>
      </c>
    </row>
    <row r="67" spans="1:10" ht="36.75" customHeight="1" x14ac:dyDescent="0.25">
      <c r="A67" s="122"/>
      <c r="B67" s="127" t="s">
        <v>85</v>
      </c>
      <c r="C67" s="246" t="s">
        <v>86</v>
      </c>
      <c r="D67" s="247"/>
      <c r="E67" s="247"/>
      <c r="F67" s="134" t="s">
        <v>26</v>
      </c>
      <c r="G67" s="135"/>
      <c r="H67" s="135"/>
      <c r="I67" s="135">
        <f>'SO 01 02 Pol'!G24</f>
        <v>0</v>
      </c>
      <c r="J67" s="131" t="str">
        <f>IF(I71=0,"",I67/I71*100)</f>
        <v/>
      </c>
    </row>
    <row r="68" spans="1:10" ht="36.75" customHeight="1" x14ac:dyDescent="0.25">
      <c r="A68" s="122"/>
      <c r="B68" s="127" t="s">
        <v>87</v>
      </c>
      <c r="C68" s="246" t="s">
        <v>88</v>
      </c>
      <c r="D68" s="247"/>
      <c r="E68" s="247"/>
      <c r="F68" s="134" t="s">
        <v>26</v>
      </c>
      <c r="G68" s="135"/>
      <c r="H68" s="135"/>
      <c r="I68" s="135">
        <f>'SO 01 02 Pol'!G32</f>
        <v>0</v>
      </c>
      <c r="J68" s="131" t="str">
        <f>IF(I71=0,"",I68/I71*100)</f>
        <v/>
      </c>
    </row>
    <row r="69" spans="1:10" ht="36.75" customHeight="1" x14ac:dyDescent="0.25">
      <c r="A69" s="122"/>
      <c r="B69" s="127" t="s">
        <v>89</v>
      </c>
      <c r="C69" s="246" t="s">
        <v>90</v>
      </c>
      <c r="D69" s="247"/>
      <c r="E69" s="247"/>
      <c r="F69" s="134" t="s">
        <v>91</v>
      </c>
      <c r="G69" s="135"/>
      <c r="H69" s="135"/>
      <c r="I69" s="135">
        <f>'SO 01 01 Pol'!G156</f>
        <v>0</v>
      </c>
      <c r="J69" s="131" t="str">
        <f>IF(I71=0,"",I69/I71*100)</f>
        <v/>
      </c>
    </row>
    <row r="70" spans="1:10" ht="36.75" customHeight="1" x14ac:dyDescent="0.25">
      <c r="A70" s="122"/>
      <c r="B70" s="127" t="s">
        <v>47</v>
      </c>
      <c r="C70" s="246" t="s">
        <v>48</v>
      </c>
      <c r="D70" s="247"/>
      <c r="E70" s="247"/>
      <c r="F70" s="134" t="s">
        <v>92</v>
      </c>
      <c r="G70" s="135"/>
      <c r="H70" s="135"/>
      <c r="I70" s="135">
        <f>'V VRN Naklady'!G8</f>
        <v>0</v>
      </c>
      <c r="J70" s="131" t="str">
        <f>IF(I71=0,"",I70/I71*100)</f>
        <v/>
      </c>
    </row>
    <row r="71" spans="1:10" ht="25.5" customHeight="1" x14ac:dyDescent="0.25">
      <c r="A71" s="123"/>
      <c r="B71" s="128" t="s">
        <v>1</v>
      </c>
      <c r="C71" s="129"/>
      <c r="D71" s="130"/>
      <c r="E71" s="130"/>
      <c r="F71" s="136"/>
      <c r="G71" s="137"/>
      <c r="H71" s="137"/>
      <c r="I71" s="137">
        <f>SUM(I59:I70)</f>
        <v>0</v>
      </c>
      <c r="J71" s="132">
        <f>SUM(J59:J70)</f>
        <v>0</v>
      </c>
    </row>
    <row r="72" spans="1:10" x14ac:dyDescent="0.25">
      <c r="F72" s="86"/>
      <c r="G72" s="86"/>
      <c r="H72" s="86"/>
      <c r="I72" s="86"/>
      <c r="J72" s="133"/>
    </row>
    <row r="73" spans="1:10" x14ac:dyDescent="0.25">
      <c r="F73" s="86"/>
      <c r="G73" s="86"/>
      <c r="H73" s="86"/>
      <c r="I73" s="86"/>
      <c r="J73" s="133"/>
    </row>
    <row r="74" spans="1:10" x14ac:dyDescent="0.25">
      <c r="F74" s="86"/>
      <c r="G74" s="86"/>
      <c r="H74" s="86"/>
      <c r="I74" s="86"/>
      <c r="J74" s="133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44:E44"/>
    <mergeCell ref="C45:E45"/>
    <mergeCell ref="B46:E46"/>
    <mergeCell ref="C59:E59"/>
    <mergeCell ref="C60:E6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21875" style="3" customWidth="1"/>
    <col min="2" max="2" width="14.44140625" style="3" customWidth="1"/>
    <col min="3" max="3" width="38.21875" style="7" customWidth="1"/>
    <col min="4" max="4" width="4.5546875" style="3" customWidth="1"/>
    <col min="5" max="5" width="10.5546875" style="3" customWidth="1"/>
    <col min="6" max="6" width="9.77734375" style="3" customWidth="1"/>
    <col min="7" max="7" width="12.6640625" style="3" customWidth="1"/>
    <col min="8" max="16384" width="9.109375" style="3"/>
  </cols>
  <sheetData>
    <row r="1" spans="1:7" ht="15.6" x14ac:dyDescent="0.25">
      <c r="A1" s="248" t="s">
        <v>6</v>
      </c>
      <c r="B1" s="248"/>
      <c r="C1" s="249"/>
      <c r="D1" s="248"/>
      <c r="E1" s="248"/>
      <c r="F1" s="248"/>
      <c r="G1" s="248"/>
    </row>
    <row r="2" spans="1:7" ht="25.05" customHeight="1" x14ac:dyDescent="0.25">
      <c r="A2" s="50" t="s">
        <v>7</v>
      </c>
      <c r="B2" s="49"/>
      <c r="C2" s="250"/>
      <c r="D2" s="250"/>
      <c r="E2" s="250"/>
      <c r="F2" s="250"/>
      <c r="G2" s="251"/>
    </row>
    <row r="3" spans="1:7" ht="25.05" customHeight="1" x14ac:dyDescent="0.25">
      <c r="A3" s="50" t="s">
        <v>8</v>
      </c>
      <c r="B3" s="49"/>
      <c r="C3" s="250"/>
      <c r="D3" s="250"/>
      <c r="E3" s="250"/>
      <c r="F3" s="250"/>
      <c r="G3" s="251"/>
    </row>
    <row r="4" spans="1:7" ht="25.05" customHeight="1" x14ac:dyDescent="0.25">
      <c r="A4" s="50" t="s">
        <v>9</v>
      </c>
      <c r="B4" s="49"/>
      <c r="C4" s="250"/>
      <c r="D4" s="250"/>
      <c r="E4" s="250"/>
      <c r="F4" s="250"/>
      <c r="G4" s="251"/>
    </row>
    <row r="5" spans="1:7" x14ac:dyDescent="0.25">
      <c r="B5" s="4"/>
      <c r="C5" s="5"/>
      <c r="D5" s="6"/>
    </row>
  </sheetData>
  <sheetProtection algorithmName="SHA-512" hashValue="qwYMgjCVKZ9TrrIxF1yWBo4BfWmvS8eaiK9+8E3NS4PvRoDW1Y1O07V8+h3nlwaEuVEP1l7cI/XqgM/hcBVtvg==" saltValue="OaaEezRJkP4lQBB2VBj6J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41B52-9B50-4871-AECE-2DDAEF90A980}">
  <sheetPr>
    <outlinePr summaryBelow="0"/>
  </sheetPr>
  <dimension ref="A1:BH5000"/>
  <sheetViews>
    <sheetView workbookViewId="0">
      <pane ySplit="7" topLeftCell="A36" activePane="bottomLeft" state="frozen"/>
      <selection pane="bottomLeft" sqref="A1:G1"/>
    </sheetView>
  </sheetViews>
  <sheetFormatPr defaultRowHeight="13.2" outlineLevelRow="2" x14ac:dyDescent="0.25"/>
  <cols>
    <col min="1" max="1" width="3.44140625" customWidth="1"/>
    <col min="2" max="2" width="12.5546875" style="120" customWidth="1"/>
    <col min="3" max="3" width="63.21875" style="120" customWidth="1"/>
    <col min="4" max="4" width="4.77734375" customWidth="1"/>
    <col min="5" max="5" width="10.5546875" customWidth="1"/>
    <col min="6" max="6" width="9.77734375" customWidth="1"/>
    <col min="7" max="7" width="12.6640625" customWidth="1"/>
    <col min="8" max="17" width="0" hidden="1" customWidth="1"/>
    <col min="18" max="18" width="6.777343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54" t="s">
        <v>94</v>
      </c>
      <c r="B1" s="254"/>
      <c r="C1" s="254"/>
      <c r="D1" s="254"/>
      <c r="E1" s="254"/>
      <c r="F1" s="254"/>
      <c r="G1" s="254"/>
      <c r="AG1" t="s">
        <v>95</v>
      </c>
    </row>
    <row r="2" spans="1:60" ht="25.05" customHeight="1" x14ac:dyDescent="0.25">
      <c r="A2" s="50" t="s">
        <v>7</v>
      </c>
      <c r="B2" s="49" t="s">
        <v>43</v>
      </c>
      <c r="C2" s="255" t="s">
        <v>44</v>
      </c>
      <c r="D2" s="256"/>
      <c r="E2" s="256"/>
      <c r="F2" s="256"/>
      <c r="G2" s="257"/>
      <c r="AG2" t="s">
        <v>96</v>
      </c>
    </row>
    <row r="3" spans="1:60" ht="25.05" customHeight="1" x14ac:dyDescent="0.25">
      <c r="A3" s="50" t="s">
        <v>8</v>
      </c>
      <c r="B3" s="49" t="s">
        <v>97</v>
      </c>
      <c r="C3" s="255" t="s">
        <v>48</v>
      </c>
      <c r="D3" s="256"/>
      <c r="E3" s="256"/>
      <c r="F3" s="256"/>
      <c r="G3" s="257"/>
      <c r="AC3" s="120" t="s">
        <v>98</v>
      </c>
      <c r="AG3" t="s">
        <v>99</v>
      </c>
    </row>
    <row r="4" spans="1:60" ht="25.05" customHeight="1" x14ac:dyDescent="0.25">
      <c r="A4" s="139" t="s">
        <v>9</v>
      </c>
      <c r="B4" s="140" t="s">
        <v>47</v>
      </c>
      <c r="C4" s="258" t="s">
        <v>48</v>
      </c>
      <c r="D4" s="259"/>
      <c r="E4" s="259"/>
      <c r="F4" s="259"/>
      <c r="G4" s="260"/>
      <c r="AG4" t="s">
        <v>100</v>
      </c>
    </row>
    <row r="5" spans="1:60" x14ac:dyDescent="0.25">
      <c r="D5" s="10"/>
    </row>
    <row r="6" spans="1:60" ht="39.6" x14ac:dyDescent="0.25">
      <c r="A6" s="142" t="s">
        <v>101</v>
      </c>
      <c r="B6" s="144" t="s">
        <v>102</v>
      </c>
      <c r="C6" s="144" t="s">
        <v>103</v>
      </c>
      <c r="D6" s="143" t="s">
        <v>104</v>
      </c>
      <c r="E6" s="142" t="s">
        <v>105</v>
      </c>
      <c r="F6" s="141" t="s">
        <v>106</v>
      </c>
      <c r="G6" s="142" t="s">
        <v>29</v>
      </c>
      <c r="H6" s="145" t="s">
        <v>30</v>
      </c>
      <c r="I6" s="145" t="s">
        <v>107</v>
      </c>
      <c r="J6" s="145" t="s">
        <v>31</v>
      </c>
      <c r="K6" s="145" t="s">
        <v>108</v>
      </c>
      <c r="L6" s="145" t="s">
        <v>109</v>
      </c>
      <c r="M6" s="145" t="s">
        <v>110</v>
      </c>
      <c r="N6" s="145" t="s">
        <v>111</v>
      </c>
      <c r="O6" s="145" t="s">
        <v>112</v>
      </c>
      <c r="P6" s="145" t="s">
        <v>113</v>
      </c>
      <c r="Q6" s="145" t="s">
        <v>114</v>
      </c>
      <c r="R6" s="145" t="s">
        <v>115</v>
      </c>
      <c r="S6" s="145" t="s">
        <v>116</v>
      </c>
      <c r="T6" s="145" t="s">
        <v>117</v>
      </c>
      <c r="U6" s="145" t="s">
        <v>118</v>
      </c>
      <c r="V6" s="145" t="s">
        <v>119</v>
      </c>
      <c r="W6" s="145" t="s">
        <v>120</v>
      </c>
      <c r="X6" s="145" t="s">
        <v>121</v>
      </c>
      <c r="Y6" s="145" t="s">
        <v>122</v>
      </c>
    </row>
    <row r="7" spans="1:60" hidden="1" x14ac:dyDescent="0.25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5">
      <c r="A8" s="160" t="s">
        <v>123</v>
      </c>
      <c r="B8" s="161" t="s">
        <v>47</v>
      </c>
      <c r="C8" s="182" t="s">
        <v>48</v>
      </c>
      <c r="D8" s="162"/>
      <c r="E8" s="163"/>
      <c r="F8" s="164"/>
      <c r="G8" s="164">
        <f>SUMIF(AG9:AG47,"&lt;&gt;NOR",G9:G47)</f>
        <v>0</v>
      </c>
      <c r="H8" s="164"/>
      <c r="I8" s="164">
        <f>SUM(I9:I47)</f>
        <v>0</v>
      </c>
      <c r="J8" s="164"/>
      <c r="K8" s="164">
        <f>SUM(K9:K47)</f>
        <v>0</v>
      </c>
      <c r="L8" s="164"/>
      <c r="M8" s="164">
        <f>SUM(M9:M47)</f>
        <v>0</v>
      </c>
      <c r="N8" s="163"/>
      <c r="O8" s="163">
        <f>SUM(O9:O47)</f>
        <v>0</v>
      </c>
      <c r="P8" s="163"/>
      <c r="Q8" s="163">
        <f>SUM(Q9:Q47)</f>
        <v>0</v>
      </c>
      <c r="R8" s="164"/>
      <c r="S8" s="164"/>
      <c r="T8" s="165"/>
      <c r="U8" s="159"/>
      <c r="V8" s="159">
        <f>SUM(V9:V47)</f>
        <v>0</v>
      </c>
      <c r="W8" s="159"/>
      <c r="X8" s="159"/>
      <c r="Y8" s="159"/>
      <c r="AG8" t="s">
        <v>124</v>
      </c>
    </row>
    <row r="9" spans="1:60" outlineLevel="1" x14ac:dyDescent="0.25">
      <c r="A9" s="167">
        <v>1</v>
      </c>
      <c r="B9" s="168" t="s">
        <v>125</v>
      </c>
      <c r="C9" s="183" t="s">
        <v>126</v>
      </c>
      <c r="D9" s="169" t="s">
        <v>0</v>
      </c>
      <c r="E9" s="170">
        <v>0.5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2"/>
      <c r="S9" s="172" t="s">
        <v>127</v>
      </c>
      <c r="T9" s="173" t="s">
        <v>128</v>
      </c>
      <c r="U9" s="157">
        <v>0</v>
      </c>
      <c r="V9" s="157">
        <f>ROUND(E9*U9,2)</f>
        <v>0</v>
      </c>
      <c r="W9" s="157"/>
      <c r="X9" s="157" t="s">
        <v>47</v>
      </c>
      <c r="Y9" s="157" t="s">
        <v>129</v>
      </c>
      <c r="Z9" s="146"/>
      <c r="AA9" s="146"/>
      <c r="AB9" s="146"/>
      <c r="AC9" s="146"/>
      <c r="AD9" s="146"/>
      <c r="AE9" s="146"/>
      <c r="AF9" s="146"/>
      <c r="AG9" s="146" t="s">
        <v>130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21" outlineLevel="2" x14ac:dyDescent="0.25">
      <c r="A10" s="153"/>
      <c r="B10" s="154"/>
      <c r="C10" s="252" t="s">
        <v>131</v>
      </c>
      <c r="D10" s="253"/>
      <c r="E10" s="253"/>
      <c r="F10" s="253"/>
      <c r="G10" s="253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6"/>
      <c r="AA10" s="146"/>
      <c r="AB10" s="146"/>
      <c r="AC10" s="146"/>
      <c r="AD10" s="146"/>
      <c r="AE10" s="146"/>
      <c r="AF10" s="146"/>
      <c r="AG10" s="146" t="s">
        <v>132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74" t="str">
        <f>C10</f>
        <v>Náklady spojené s vypracováním dodavatelské dokumentace, většinou v obsahu a rozsahu dodavatelské dokumentace pro provádění stavby, ale mohou zde být obsaženy i náklady na jiné stupně projektové dokumentace, pokud jsou součástí požadavků objednatele.</v>
      </c>
      <c r="BB10" s="146"/>
      <c r="BC10" s="146"/>
      <c r="BD10" s="146"/>
      <c r="BE10" s="146"/>
      <c r="BF10" s="146"/>
      <c r="BG10" s="146"/>
      <c r="BH10" s="146"/>
    </row>
    <row r="11" spans="1:60" outlineLevel="1" x14ac:dyDescent="0.25">
      <c r="A11" s="175">
        <v>2</v>
      </c>
      <c r="B11" s="176" t="s">
        <v>133</v>
      </c>
      <c r="C11" s="184" t="s">
        <v>134</v>
      </c>
      <c r="D11" s="177" t="s">
        <v>0</v>
      </c>
      <c r="E11" s="178">
        <v>0.1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21</v>
      </c>
      <c r="M11" s="180">
        <f>G11*(1+L11/100)</f>
        <v>0</v>
      </c>
      <c r="N11" s="178">
        <v>0</v>
      </c>
      <c r="O11" s="178">
        <f>ROUND(E11*N11,2)</f>
        <v>0</v>
      </c>
      <c r="P11" s="178">
        <v>0</v>
      </c>
      <c r="Q11" s="178">
        <f>ROUND(E11*P11,2)</f>
        <v>0</v>
      </c>
      <c r="R11" s="180"/>
      <c r="S11" s="180" t="s">
        <v>135</v>
      </c>
      <c r="T11" s="181" t="s">
        <v>128</v>
      </c>
      <c r="U11" s="157">
        <v>0</v>
      </c>
      <c r="V11" s="157">
        <f>ROUND(E11*U11,2)</f>
        <v>0</v>
      </c>
      <c r="W11" s="157"/>
      <c r="X11" s="157" t="s">
        <v>47</v>
      </c>
      <c r="Y11" s="157" t="s">
        <v>129</v>
      </c>
      <c r="Z11" s="146"/>
      <c r="AA11" s="146"/>
      <c r="AB11" s="146"/>
      <c r="AC11" s="146"/>
      <c r="AD11" s="146"/>
      <c r="AE11" s="146"/>
      <c r="AF11" s="146"/>
      <c r="AG11" s="146" t="s">
        <v>130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5">
      <c r="A12" s="167">
        <v>3</v>
      </c>
      <c r="B12" s="168" t="s">
        <v>136</v>
      </c>
      <c r="C12" s="183" t="s">
        <v>137</v>
      </c>
      <c r="D12" s="169" t="s">
        <v>0</v>
      </c>
      <c r="E12" s="170">
        <v>3.5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70">
        <v>0</v>
      </c>
      <c r="O12" s="170">
        <f>ROUND(E12*N12,2)</f>
        <v>0</v>
      </c>
      <c r="P12" s="170">
        <v>0</v>
      </c>
      <c r="Q12" s="170">
        <f>ROUND(E12*P12,2)</f>
        <v>0</v>
      </c>
      <c r="R12" s="172"/>
      <c r="S12" s="172" t="s">
        <v>135</v>
      </c>
      <c r="T12" s="173" t="s">
        <v>128</v>
      </c>
      <c r="U12" s="157">
        <v>0</v>
      </c>
      <c r="V12" s="157">
        <f>ROUND(E12*U12,2)</f>
        <v>0</v>
      </c>
      <c r="W12" s="157"/>
      <c r="X12" s="157" t="s">
        <v>47</v>
      </c>
      <c r="Y12" s="157" t="s">
        <v>129</v>
      </c>
      <c r="Z12" s="146"/>
      <c r="AA12" s="146"/>
      <c r="AB12" s="146"/>
      <c r="AC12" s="146"/>
      <c r="AD12" s="146"/>
      <c r="AE12" s="146"/>
      <c r="AF12" s="146"/>
      <c r="AG12" s="146" t="s">
        <v>130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2" x14ac:dyDescent="0.25">
      <c r="A13" s="153"/>
      <c r="B13" s="154"/>
      <c r="C13" s="252" t="s">
        <v>138</v>
      </c>
      <c r="D13" s="253"/>
      <c r="E13" s="253"/>
      <c r="F13" s="253"/>
      <c r="G13" s="253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57"/>
      <c r="Z13" s="146"/>
      <c r="AA13" s="146"/>
      <c r="AB13" s="146"/>
      <c r="AC13" s="146"/>
      <c r="AD13" s="146"/>
      <c r="AE13" s="146"/>
      <c r="AF13" s="146"/>
      <c r="AG13" s="146" t="s">
        <v>132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5">
      <c r="A14" s="167">
        <v>4</v>
      </c>
      <c r="B14" s="168" t="s">
        <v>139</v>
      </c>
      <c r="C14" s="183" t="s">
        <v>140</v>
      </c>
      <c r="D14" s="169" t="s">
        <v>0</v>
      </c>
      <c r="E14" s="170">
        <v>0.75</v>
      </c>
      <c r="F14" s="171"/>
      <c r="G14" s="172">
        <f>ROUND(E14*F14,2)</f>
        <v>0</v>
      </c>
      <c r="H14" s="171"/>
      <c r="I14" s="172">
        <f>ROUND(E14*H14,2)</f>
        <v>0</v>
      </c>
      <c r="J14" s="171"/>
      <c r="K14" s="172">
        <f>ROUND(E14*J14,2)</f>
        <v>0</v>
      </c>
      <c r="L14" s="172">
        <v>21</v>
      </c>
      <c r="M14" s="172">
        <f>G14*(1+L14/100)</f>
        <v>0</v>
      </c>
      <c r="N14" s="170">
        <v>0</v>
      </c>
      <c r="O14" s="170">
        <f>ROUND(E14*N14,2)</f>
        <v>0</v>
      </c>
      <c r="P14" s="170">
        <v>0</v>
      </c>
      <c r="Q14" s="170">
        <f>ROUND(E14*P14,2)</f>
        <v>0</v>
      </c>
      <c r="R14" s="172"/>
      <c r="S14" s="172" t="s">
        <v>135</v>
      </c>
      <c r="T14" s="173" t="s">
        <v>128</v>
      </c>
      <c r="U14" s="157">
        <v>0</v>
      </c>
      <c r="V14" s="157">
        <f>ROUND(E14*U14,2)</f>
        <v>0</v>
      </c>
      <c r="W14" s="157"/>
      <c r="X14" s="157" t="s">
        <v>47</v>
      </c>
      <c r="Y14" s="157" t="s">
        <v>129</v>
      </c>
      <c r="Z14" s="146"/>
      <c r="AA14" s="146"/>
      <c r="AB14" s="146"/>
      <c r="AC14" s="146"/>
      <c r="AD14" s="146"/>
      <c r="AE14" s="146"/>
      <c r="AF14" s="146"/>
      <c r="AG14" s="146" t="s">
        <v>130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31.2" outlineLevel="2" x14ac:dyDescent="0.25">
      <c r="A15" s="153"/>
      <c r="B15" s="154"/>
      <c r="C15" s="252" t="s">
        <v>141</v>
      </c>
      <c r="D15" s="253"/>
      <c r="E15" s="253"/>
      <c r="F15" s="253"/>
      <c r="G15" s="253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6"/>
      <c r="AA15" s="146"/>
      <c r="AB15" s="146"/>
      <c r="AC15" s="146"/>
      <c r="AD15" s="146"/>
      <c r="AE15" s="146"/>
      <c r="AF15" s="146"/>
      <c r="AG15" s="146" t="s">
        <v>132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74" t="str">
        <f>C15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5" s="146"/>
      <c r="BC15" s="146"/>
      <c r="BD15" s="146"/>
      <c r="BE15" s="146"/>
      <c r="BF15" s="146"/>
      <c r="BG15" s="146"/>
      <c r="BH15" s="146"/>
    </row>
    <row r="16" spans="1:60" outlineLevel="1" x14ac:dyDescent="0.25">
      <c r="A16" s="167">
        <v>5</v>
      </c>
      <c r="B16" s="168" t="s">
        <v>142</v>
      </c>
      <c r="C16" s="183" t="s">
        <v>143</v>
      </c>
      <c r="D16" s="169" t="s">
        <v>0</v>
      </c>
      <c r="E16" s="170">
        <v>0.5</v>
      </c>
      <c r="F16" s="171"/>
      <c r="G16" s="172">
        <f>ROUND(E16*F16,2)</f>
        <v>0</v>
      </c>
      <c r="H16" s="171"/>
      <c r="I16" s="172">
        <f>ROUND(E16*H16,2)</f>
        <v>0</v>
      </c>
      <c r="J16" s="171"/>
      <c r="K16" s="172">
        <f>ROUND(E16*J16,2)</f>
        <v>0</v>
      </c>
      <c r="L16" s="172">
        <v>21</v>
      </c>
      <c r="M16" s="172">
        <f>G16*(1+L16/100)</f>
        <v>0</v>
      </c>
      <c r="N16" s="170">
        <v>0</v>
      </c>
      <c r="O16" s="170">
        <f>ROUND(E16*N16,2)</f>
        <v>0</v>
      </c>
      <c r="P16" s="170">
        <v>0</v>
      </c>
      <c r="Q16" s="170">
        <f>ROUND(E16*P16,2)</f>
        <v>0</v>
      </c>
      <c r="R16" s="172"/>
      <c r="S16" s="172" t="s">
        <v>135</v>
      </c>
      <c r="T16" s="173" t="s">
        <v>128</v>
      </c>
      <c r="U16" s="157">
        <v>0</v>
      </c>
      <c r="V16" s="157">
        <f>ROUND(E16*U16,2)</f>
        <v>0</v>
      </c>
      <c r="W16" s="157"/>
      <c r="X16" s="157" t="s">
        <v>47</v>
      </c>
      <c r="Y16" s="157" t="s">
        <v>129</v>
      </c>
      <c r="Z16" s="146"/>
      <c r="AA16" s="146"/>
      <c r="AB16" s="146"/>
      <c r="AC16" s="146"/>
      <c r="AD16" s="146"/>
      <c r="AE16" s="146"/>
      <c r="AF16" s="146"/>
      <c r="AG16" s="146" t="s">
        <v>130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21" outlineLevel="2" x14ac:dyDescent="0.25">
      <c r="A17" s="153"/>
      <c r="B17" s="154"/>
      <c r="C17" s="252" t="s">
        <v>144</v>
      </c>
      <c r="D17" s="253"/>
      <c r="E17" s="253"/>
      <c r="F17" s="253"/>
      <c r="G17" s="253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6"/>
      <c r="AA17" s="146"/>
      <c r="AB17" s="146"/>
      <c r="AC17" s="146"/>
      <c r="AD17" s="146"/>
      <c r="AE17" s="146"/>
      <c r="AF17" s="146"/>
      <c r="AG17" s="146" t="s">
        <v>132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74" t="str">
        <f>C17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17" s="146"/>
      <c r="BC17" s="146"/>
      <c r="BD17" s="146"/>
      <c r="BE17" s="146"/>
      <c r="BF17" s="146"/>
      <c r="BG17" s="146"/>
      <c r="BH17" s="146"/>
    </row>
    <row r="18" spans="1:60" outlineLevel="1" x14ac:dyDescent="0.25">
      <c r="A18" s="167">
        <v>6</v>
      </c>
      <c r="B18" s="168" t="s">
        <v>145</v>
      </c>
      <c r="C18" s="183" t="s">
        <v>146</v>
      </c>
      <c r="D18" s="169" t="s">
        <v>0</v>
      </c>
      <c r="E18" s="170">
        <v>0.1</v>
      </c>
      <c r="F18" s="171"/>
      <c r="G18" s="172">
        <f>ROUND(E18*F18,2)</f>
        <v>0</v>
      </c>
      <c r="H18" s="171"/>
      <c r="I18" s="172">
        <f>ROUND(E18*H18,2)</f>
        <v>0</v>
      </c>
      <c r="J18" s="171"/>
      <c r="K18" s="172">
        <f>ROUND(E18*J18,2)</f>
        <v>0</v>
      </c>
      <c r="L18" s="172">
        <v>21</v>
      </c>
      <c r="M18" s="172">
        <f>G18*(1+L18/100)</f>
        <v>0</v>
      </c>
      <c r="N18" s="170">
        <v>0</v>
      </c>
      <c r="O18" s="170">
        <f>ROUND(E18*N18,2)</f>
        <v>0</v>
      </c>
      <c r="P18" s="170">
        <v>0</v>
      </c>
      <c r="Q18" s="170">
        <f>ROUND(E18*P18,2)</f>
        <v>0</v>
      </c>
      <c r="R18" s="172"/>
      <c r="S18" s="172" t="s">
        <v>135</v>
      </c>
      <c r="T18" s="173" t="s">
        <v>128</v>
      </c>
      <c r="U18" s="157">
        <v>0</v>
      </c>
      <c r="V18" s="157">
        <f>ROUND(E18*U18,2)</f>
        <v>0</v>
      </c>
      <c r="W18" s="157"/>
      <c r="X18" s="157" t="s">
        <v>47</v>
      </c>
      <c r="Y18" s="157" t="s">
        <v>129</v>
      </c>
      <c r="Z18" s="146"/>
      <c r="AA18" s="146"/>
      <c r="AB18" s="146"/>
      <c r="AC18" s="146"/>
      <c r="AD18" s="146"/>
      <c r="AE18" s="146"/>
      <c r="AF18" s="146"/>
      <c r="AG18" s="146" t="s">
        <v>130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21" outlineLevel="2" x14ac:dyDescent="0.25">
      <c r="A19" s="153"/>
      <c r="B19" s="154"/>
      <c r="C19" s="252" t="s">
        <v>147</v>
      </c>
      <c r="D19" s="253"/>
      <c r="E19" s="253"/>
      <c r="F19" s="253"/>
      <c r="G19" s="253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6"/>
      <c r="AA19" s="146"/>
      <c r="AB19" s="146"/>
      <c r="AC19" s="146"/>
      <c r="AD19" s="146"/>
      <c r="AE19" s="146"/>
      <c r="AF19" s="146"/>
      <c r="AG19" s="146" t="s">
        <v>132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74" t="str">
        <f>C19</f>
        <v>Náklady na ztížené provádění stavebních prací v důsledku nepřerušeného provozu na staveništi nebo v případech nepřerušeného provozu v objektech v nichž se stavební práce provádí.</v>
      </c>
      <c r="BB19" s="146"/>
      <c r="BC19" s="146"/>
      <c r="BD19" s="146"/>
      <c r="BE19" s="146"/>
      <c r="BF19" s="146"/>
      <c r="BG19" s="146"/>
      <c r="BH19" s="146"/>
    </row>
    <row r="20" spans="1:60" outlineLevel="1" x14ac:dyDescent="0.25">
      <c r="A20" s="167">
        <v>7</v>
      </c>
      <c r="B20" s="168" t="s">
        <v>148</v>
      </c>
      <c r="C20" s="183" t="s">
        <v>149</v>
      </c>
      <c r="D20" s="169" t="s">
        <v>0</v>
      </c>
      <c r="E20" s="170">
        <v>1.25</v>
      </c>
      <c r="F20" s="171"/>
      <c r="G20" s="172">
        <f>ROUND(E20*F20,2)</f>
        <v>0</v>
      </c>
      <c r="H20" s="171"/>
      <c r="I20" s="172">
        <f>ROUND(E20*H20,2)</f>
        <v>0</v>
      </c>
      <c r="J20" s="171"/>
      <c r="K20" s="172">
        <f>ROUND(E20*J20,2)</f>
        <v>0</v>
      </c>
      <c r="L20" s="172">
        <v>21</v>
      </c>
      <c r="M20" s="172">
        <f>G20*(1+L20/100)</f>
        <v>0</v>
      </c>
      <c r="N20" s="170">
        <v>0</v>
      </c>
      <c r="O20" s="170">
        <f>ROUND(E20*N20,2)</f>
        <v>0</v>
      </c>
      <c r="P20" s="170">
        <v>0</v>
      </c>
      <c r="Q20" s="170">
        <f>ROUND(E20*P20,2)</f>
        <v>0</v>
      </c>
      <c r="R20" s="172"/>
      <c r="S20" s="172" t="s">
        <v>127</v>
      </c>
      <c r="T20" s="173" t="s">
        <v>128</v>
      </c>
      <c r="U20" s="157">
        <v>0</v>
      </c>
      <c r="V20" s="157">
        <f>ROUND(E20*U20,2)</f>
        <v>0</v>
      </c>
      <c r="W20" s="157"/>
      <c r="X20" s="157" t="s">
        <v>47</v>
      </c>
      <c r="Y20" s="157" t="s">
        <v>129</v>
      </c>
      <c r="Z20" s="146"/>
      <c r="AA20" s="146"/>
      <c r="AB20" s="146"/>
      <c r="AC20" s="146"/>
      <c r="AD20" s="146"/>
      <c r="AE20" s="146"/>
      <c r="AF20" s="146"/>
      <c r="AG20" s="146" t="s">
        <v>130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2" x14ac:dyDescent="0.25">
      <c r="A21" s="153"/>
      <c r="B21" s="154"/>
      <c r="C21" s="252" t="s">
        <v>150</v>
      </c>
      <c r="D21" s="253"/>
      <c r="E21" s="253"/>
      <c r="F21" s="253"/>
      <c r="G21" s="253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6"/>
      <c r="AA21" s="146"/>
      <c r="AB21" s="146"/>
      <c r="AC21" s="146"/>
      <c r="AD21" s="146"/>
      <c r="AE21" s="146"/>
      <c r="AF21" s="146"/>
      <c r="AG21" s="146" t="s">
        <v>132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5">
      <c r="A22" s="175">
        <v>8</v>
      </c>
      <c r="B22" s="176" t="s">
        <v>151</v>
      </c>
      <c r="C22" s="184" t="s">
        <v>152</v>
      </c>
      <c r="D22" s="177" t="s">
        <v>0</v>
      </c>
      <c r="E22" s="178">
        <v>0.25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21</v>
      </c>
      <c r="M22" s="180">
        <f>G22*(1+L22/100)</f>
        <v>0</v>
      </c>
      <c r="N22" s="178">
        <v>0</v>
      </c>
      <c r="O22" s="178">
        <f>ROUND(E22*N22,2)</f>
        <v>0</v>
      </c>
      <c r="P22" s="178">
        <v>0</v>
      </c>
      <c r="Q22" s="178">
        <f>ROUND(E22*P22,2)</f>
        <v>0</v>
      </c>
      <c r="R22" s="180"/>
      <c r="S22" s="180" t="s">
        <v>127</v>
      </c>
      <c r="T22" s="181" t="s">
        <v>128</v>
      </c>
      <c r="U22" s="157">
        <v>0</v>
      </c>
      <c r="V22" s="157">
        <f>ROUND(E22*U22,2)</f>
        <v>0</v>
      </c>
      <c r="W22" s="157"/>
      <c r="X22" s="157" t="s">
        <v>47</v>
      </c>
      <c r="Y22" s="157" t="s">
        <v>129</v>
      </c>
      <c r="Z22" s="146"/>
      <c r="AA22" s="146"/>
      <c r="AB22" s="146"/>
      <c r="AC22" s="146"/>
      <c r="AD22" s="146"/>
      <c r="AE22" s="146"/>
      <c r="AF22" s="146"/>
      <c r="AG22" s="146" t="s">
        <v>130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5">
      <c r="A23" s="167">
        <v>9</v>
      </c>
      <c r="B23" s="168" t="s">
        <v>153</v>
      </c>
      <c r="C23" s="183" t="s">
        <v>154</v>
      </c>
      <c r="D23" s="169" t="s">
        <v>0</v>
      </c>
      <c r="E23" s="170">
        <v>0.05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21</v>
      </c>
      <c r="M23" s="172">
        <f>G23*(1+L23/100)</f>
        <v>0</v>
      </c>
      <c r="N23" s="170">
        <v>0</v>
      </c>
      <c r="O23" s="170">
        <f>ROUND(E23*N23,2)</f>
        <v>0</v>
      </c>
      <c r="P23" s="170">
        <v>0</v>
      </c>
      <c r="Q23" s="170">
        <f>ROUND(E23*P23,2)</f>
        <v>0</v>
      </c>
      <c r="R23" s="172"/>
      <c r="S23" s="172" t="s">
        <v>135</v>
      </c>
      <c r="T23" s="173" t="s">
        <v>128</v>
      </c>
      <c r="U23" s="157">
        <v>0</v>
      </c>
      <c r="V23" s="157">
        <f>ROUND(E23*U23,2)</f>
        <v>0</v>
      </c>
      <c r="W23" s="157"/>
      <c r="X23" s="157" t="s">
        <v>47</v>
      </c>
      <c r="Y23" s="157" t="s">
        <v>129</v>
      </c>
      <c r="Z23" s="146"/>
      <c r="AA23" s="146"/>
      <c r="AB23" s="146"/>
      <c r="AC23" s="146"/>
      <c r="AD23" s="146"/>
      <c r="AE23" s="146"/>
      <c r="AF23" s="146"/>
      <c r="AG23" s="146" t="s">
        <v>130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2" x14ac:dyDescent="0.25">
      <c r="A24" s="153"/>
      <c r="B24" s="154"/>
      <c r="C24" s="252" t="s">
        <v>155</v>
      </c>
      <c r="D24" s="253"/>
      <c r="E24" s="253"/>
      <c r="F24" s="253"/>
      <c r="G24" s="253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6"/>
      <c r="AA24" s="146"/>
      <c r="AB24" s="146"/>
      <c r="AC24" s="146"/>
      <c r="AD24" s="146"/>
      <c r="AE24" s="146"/>
      <c r="AF24" s="146"/>
      <c r="AG24" s="146" t="s">
        <v>132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5">
      <c r="A25" s="167">
        <v>10</v>
      </c>
      <c r="B25" s="168" t="s">
        <v>156</v>
      </c>
      <c r="C25" s="183" t="s">
        <v>157</v>
      </c>
      <c r="D25" s="169" t="s">
        <v>0</v>
      </c>
      <c r="E25" s="170">
        <v>1</v>
      </c>
      <c r="F25" s="171"/>
      <c r="G25" s="172">
        <f>ROUND(E25*F25,2)</f>
        <v>0</v>
      </c>
      <c r="H25" s="171"/>
      <c r="I25" s="172">
        <f>ROUND(E25*H25,2)</f>
        <v>0</v>
      </c>
      <c r="J25" s="171"/>
      <c r="K25" s="172">
        <f>ROUND(E25*J25,2)</f>
        <v>0</v>
      </c>
      <c r="L25" s="172">
        <v>21</v>
      </c>
      <c r="M25" s="172">
        <f>G25*(1+L25/100)</f>
        <v>0</v>
      </c>
      <c r="N25" s="170">
        <v>0</v>
      </c>
      <c r="O25" s="170">
        <f>ROUND(E25*N25,2)</f>
        <v>0</v>
      </c>
      <c r="P25" s="170">
        <v>0</v>
      </c>
      <c r="Q25" s="170">
        <f>ROUND(E25*P25,2)</f>
        <v>0</v>
      </c>
      <c r="R25" s="172"/>
      <c r="S25" s="172" t="s">
        <v>135</v>
      </c>
      <c r="T25" s="173" t="s">
        <v>128</v>
      </c>
      <c r="U25" s="157">
        <v>0</v>
      </c>
      <c r="V25" s="157">
        <f>ROUND(E25*U25,2)</f>
        <v>0</v>
      </c>
      <c r="W25" s="157"/>
      <c r="X25" s="157" t="s">
        <v>47</v>
      </c>
      <c r="Y25" s="157" t="s">
        <v>129</v>
      </c>
      <c r="Z25" s="146"/>
      <c r="AA25" s="146"/>
      <c r="AB25" s="146"/>
      <c r="AC25" s="146"/>
      <c r="AD25" s="146"/>
      <c r="AE25" s="146"/>
      <c r="AF25" s="146"/>
      <c r="AG25" s="146" t="s">
        <v>130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ht="21" outlineLevel="2" x14ac:dyDescent="0.25">
      <c r="A26" s="153"/>
      <c r="B26" s="154"/>
      <c r="C26" s="252" t="s">
        <v>158</v>
      </c>
      <c r="D26" s="253"/>
      <c r="E26" s="253"/>
      <c r="F26" s="253"/>
      <c r="G26" s="253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6"/>
      <c r="AA26" s="146"/>
      <c r="AB26" s="146"/>
      <c r="AC26" s="146"/>
      <c r="AD26" s="146"/>
      <c r="AE26" s="146"/>
      <c r="AF26" s="146"/>
      <c r="AG26" s="146" t="s">
        <v>132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74" t="str">
        <f>C26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26" s="146"/>
      <c r="BC26" s="146"/>
      <c r="BD26" s="146"/>
      <c r="BE26" s="146"/>
      <c r="BF26" s="146"/>
      <c r="BG26" s="146"/>
      <c r="BH26" s="146"/>
    </row>
    <row r="27" spans="1:60" outlineLevel="1" x14ac:dyDescent="0.25">
      <c r="A27" s="167">
        <v>11</v>
      </c>
      <c r="B27" s="168" t="s">
        <v>159</v>
      </c>
      <c r="C27" s="183" t="s">
        <v>160</v>
      </c>
      <c r="D27" s="169" t="s">
        <v>0</v>
      </c>
      <c r="E27" s="170">
        <v>2</v>
      </c>
      <c r="F27" s="171"/>
      <c r="G27" s="172">
        <f>ROUND(E27*F27,2)</f>
        <v>0</v>
      </c>
      <c r="H27" s="171"/>
      <c r="I27" s="172">
        <f>ROUND(E27*H27,2)</f>
        <v>0</v>
      </c>
      <c r="J27" s="171"/>
      <c r="K27" s="172">
        <f>ROUND(E27*J27,2)</f>
        <v>0</v>
      </c>
      <c r="L27" s="172">
        <v>21</v>
      </c>
      <c r="M27" s="172">
        <f>G27*(1+L27/100)</f>
        <v>0</v>
      </c>
      <c r="N27" s="170">
        <v>0</v>
      </c>
      <c r="O27" s="170">
        <f>ROUND(E27*N27,2)</f>
        <v>0</v>
      </c>
      <c r="P27" s="170">
        <v>0</v>
      </c>
      <c r="Q27" s="170">
        <f>ROUND(E27*P27,2)</f>
        <v>0</v>
      </c>
      <c r="R27" s="172"/>
      <c r="S27" s="172" t="s">
        <v>135</v>
      </c>
      <c r="T27" s="173" t="s">
        <v>128</v>
      </c>
      <c r="U27" s="157">
        <v>0</v>
      </c>
      <c r="V27" s="157">
        <f>ROUND(E27*U27,2)</f>
        <v>0</v>
      </c>
      <c r="W27" s="157"/>
      <c r="X27" s="157" t="s">
        <v>47</v>
      </c>
      <c r="Y27" s="157" t="s">
        <v>129</v>
      </c>
      <c r="Z27" s="146"/>
      <c r="AA27" s="146"/>
      <c r="AB27" s="146"/>
      <c r="AC27" s="146"/>
      <c r="AD27" s="146"/>
      <c r="AE27" s="146"/>
      <c r="AF27" s="146"/>
      <c r="AG27" s="146" t="s">
        <v>130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ht="21" outlineLevel="2" x14ac:dyDescent="0.25">
      <c r="A28" s="153"/>
      <c r="B28" s="154"/>
      <c r="C28" s="252" t="s">
        <v>161</v>
      </c>
      <c r="D28" s="253"/>
      <c r="E28" s="253"/>
      <c r="F28" s="253"/>
      <c r="G28" s="253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6"/>
      <c r="AA28" s="146"/>
      <c r="AB28" s="146"/>
      <c r="AC28" s="146"/>
      <c r="AD28" s="146"/>
      <c r="AE28" s="146"/>
      <c r="AF28" s="146"/>
      <c r="AG28" s="146" t="s">
        <v>132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74" t="str">
        <f>C28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8" s="146"/>
      <c r="BC28" s="146"/>
      <c r="BD28" s="146"/>
      <c r="BE28" s="146"/>
      <c r="BF28" s="146"/>
      <c r="BG28" s="146"/>
      <c r="BH28" s="146"/>
    </row>
    <row r="29" spans="1:60" outlineLevel="1" x14ac:dyDescent="0.25">
      <c r="A29" s="167">
        <v>12</v>
      </c>
      <c r="B29" s="168" t="s">
        <v>162</v>
      </c>
      <c r="C29" s="183" t="s">
        <v>163</v>
      </c>
      <c r="D29" s="169" t="s">
        <v>0</v>
      </c>
      <c r="E29" s="170">
        <v>1.25</v>
      </c>
      <c r="F29" s="171"/>
      <c r="G29" s="172">
        <f>ROUND(E29*F29,2)</f>
        <v>0</v>
      </c>
      <c r="H29" s="171"/>
      <c r="I29" s="172">
        <f>ROUND(E29*H29,2)</f>
        <v>0</v>
      </c>
      <c r="J29" s="171"/>
      <c r="K29" s="172">
        <f>ROUND(E29*J29,2)</f>
        <v>0</v>
      </c>
      <c r="L29" s="172">
        <v>21</v>
      </c>
      <c r="M29" s="172">
        <f>G29*(1+L29/100)</f>
        <v>0</v>
      </c>
      <c r="N29" s="170">
        <v>0</v>
      </c>
      <c r="O29" s="170">
        <f>ROUND(E29*N29,2)</f>
        <v>0</v>
      </c>
      <c r="P29" s="170">
        <v>0</v>
      </c>
      <c r="Q29" s="170">
        <f>ROUND(E29*P29,2)</f>
        <v>0</v>
      </c>
      <c r="R29" s="172"/>
      <c r="S29" s="172" t="s">
        <v>135</v>
      </c>
      <c r="T29" s="173" t="s">
        <v>128</v>
      </c>
      <c r="U29" s="157">
        <v>0</v>
      </c>
      <c r="V29" s="157">
        <f>ROUND(E29*U29,2)</f>
        <v>0</v>
      </c>
      <c r="W29" s="157"/>
      <c r="X29" s="157" t="s">
        <v>47</v>
      </c>
      <c r="Y29" s="157" t="s">
        <v>129</v>
      </c>
      <c r="Z29" s="146"/>
      <c r="AA29" s="146"/>
      <c r="AB29" s="146"/>
      <c r="AC29" s="146"/>
      <c r="AD29" s="146"/>
      <c r="AE29" s="146"/>
      <c r="AF29" s="146"/>
      <c r="AG29" s="146" t="s">
        <v>130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ht="41.4" outlineLevel="2" x14ac:dyDescent="0.25">
      <c r="A30" s="153"/>
      <c r="B30" s="154"/>
      <c r="C30" s="252" t="s">
        <v>164</v>
      </c>
      <c r="D30" s="253"/>
      <c r="E30" s="253"/>
      <c r="F30" s="253"/>
      <c r="G30" s="253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57"/>
      <c r="Z30" s="146"/>
      <c r="AA30" s="146"/>
      <c r="AB30" s="146"/>
      <c r="AC30" s="146"/>
      <c r="AD30" s="146"/>
      <c r="AE30" s="146"/>
      <c r="AF30" s="146"/>
      <c r="AG30" s="146" t="s">
        <v>132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74" t="str">
        <f>C30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 Náklady na současné vládní a epidemiologické opatření, které jsou nezbytné a nutné k legislativnímu dodržení nařízení.</v>
      </c>
      <c r="BB30" s="146"/>
      <c r="BC30" s="146"/>
      <c r="BD30" s="146"/>
      <c r="BE30" s="146"/>
      <c r="BF30" s="146"/>
      <c r="BG30" s="146"/>
      <c r="BH30" s="146"/>
    </row>
    <row r="31" spans="1:60" outlineLevel="1" x14ac:dyDescent="0.25">
      <c r="A31" s="167">
        <v>13</v>
      </c>
      <c r="B31" s="168" t="s">
        <v>165</v>
      </c>
      <c r="C31" s="183" t="s">
        <v>166</v>
      </c>
      <c r="D31" s="169" t="s">
        <v>0</v>
      </c>
      <c r="E31" s="170">
        <v>0.1</v>
      </c>
      <c r="F31" s="171"/>
      <c r="G31" s="172">
        <f>ROUND(E31*F31,2)</f>
        <v>0</v>
      </c>
      <c r="H31" s="171"/>
      <c r="I31" s="172">
        <f>ROUND(E31*H31,2)</f>
        <v>0</v>
      </c>
      <c r="J31" s="171"/>
      <c r="K31" s="172">
        <f>ROUND(E31*J31,2)</f>
        <v>0</v>
      </c>
      <c r="L31" s="172">
        <v>21</v>
      </c>
      <c r="M31" s="172">
        <f>G31*(1+L31/100)</f>
        <v>0</v>
      </c>
      <c r="N31" s="170">
        <v>0</v>
      </c>
      <c r="O31" s="170">
        <f>ROUND(E31*N31,2)</f>
        <v>0</v>
      </c>
      <c r="P31" s="170">
        <v>0</v>
      </c>
      <c r="Q31" s="170">
        <f>ROUND(E31*P31,2)</f>
        <v>0</v>
      </c>
      <c r="R31" s="172"/>
      <c r="S31" s="172" t="s">
        <v>135</v>
      </c>
      <c r="T31" s="173" t="s">
        <v>128</v>
      </c>
      <c r="U31" s="157">
        <v>0</v>
      </c>
      <c r="V31" s="157">
        <f>ROUND(E31*U31,2)</f>
        <v>0</v>
      </c>
      <c r="W31" s="157"/>
      <c r="X31" s="157" t="s">
        <v>47</v>
      </c>
      <c r="Y31" s="157" t="s">
        <v>129</v>
      </c>
      <c r="Z31" s="146"/>
      <c r="AA31" s="146"/>
      <c r="AB31" s="146"/>
      <c r="AC31" s="146"/>
      <c r="AD31" s="146"/>
      <c r="AE31" s="146"/>
      <c r="AF31" s="146"/>
      <c r="AG31" s="146" t="s">
        <v>130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ht="21" outlineLevel="2" x14ac:dyDescent="0.25">
      <c r="A32" s="153"/>
      <c r="B32" s="154"/>
      <c r="C32" s="252" t="s">
        <v>167</v>
      </c>
      <c r="D32" s="253"/>
      <c r="E32" s="253"/>
      <c r="F32" s="253"/>
      <c r="G32" s="253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6"/>
      <c r="AA32" s="146"/>
      <c r="AB32" s="146"/>
      <c r="AC32" s="146"/>
      <c r="AD32" s="146"/>
      <c r="AE32" s="146"/>
      <c r="AF32" s="146"/>
      <c r="AG32" s="146" t="s">
        <v>132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74" t="str">
        <f>C32</f>
        <v>Náklady zhotovitele na vypracování provozních řádů pro zkušební či trvalý provoz včetně nákladů na předání všech návodů k obsluze a údržbě pro technologická zařízení a včetně zaškolení obsluhy objednatele.</v>
      </c>
      <c r="BB32" s="146"/>
      <c r="BC32" s="146"/>
      <c r="BD32" s="146"/>
      <c r="BE32" s="146"/>
      <c r="BF32" s="146"/>
      <c r="BG32" s="146"/>
      <c r="BH32" s="146"/>
    </row>
    <row r="33" spans="1:60" outlineLevel="1" x14ac:dyDescent="0.25">
      <c r="A33" s="167">
        <v>14</v>
      </c>
      <c r="B33" s="168" t="s">
        <v>168</v>
      </c>
      <c r="C33" s="183" t="s">
        <v>169</v>
      </c>
      <c r="D33" s="169" t="s">
        <v>0</v>
      </c>
      <c r="E33" s="170">
        <v>0.1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21</v>
      </c>
      <c r="M33" s="172">
        <f>G33*(1+L33/100)</f>
        <v>0</v>
      </c>
      <c r="N33" s="170">
        <v>0</v>
      </c>
      <c r="O33" s="170">
        <f>ROUND(E33*N33,2)</f>
        <v>0</v>
      </c>
      <c r="P33" s="170">
        <v>0</v>
      </c>
      <c r="Q33" s="170">
        <f>ROUND(E33*P33,2)</f>
        <v>0</v>
      </c>
      <c r="R33" s="172"/>
      <c r="S33" s="172" t="s">
        <v>135</v>
      </c>
      <c r="T33" s="173" t="s">
        <v>128</v>
      </c>
      <c r="U33" s="157">
        <v>0</v>
      </c>
      <c r="V33" s="157">
        <f>ROUND(E33*U33,2)</f>
        <v>0</v>
      </c>
      <c r="W33" s="157"/>
      <c r="X33" s="157" t="s">
        <v>47</v>
      </c>
      <c r="Y33" s="157" t="s">
        <v>129</v>
      </c>
      <c r="Z33" s="146"/>
      <c r="AA33" s="146"/>
      <c r="AB33" s="146"/>
      <c r="AC33" s="146"/>
      <c r="AD33" s="146"/>
      <c r="AE33" s="146"/>
      <c r="AF33" s="146"/>
      <c r="AG33" s="146" t="s">
        <v>130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2" x14ac:dyDescent="0.25">
      <c r="A34" s="153"/>
      <c r="B34" s="154"/>
      <c r="C34" s="252" t="s">
        <v>170</v>
      </c>
      <c r="D34" s="253"/>
      <c r="E34" s="253"/>
      <c r="F34" s="253"/>
      <c r="G34" s="253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6"/>
      <c r="AA34" s="146"/>
      <c r="AB34" s="146"/>
      <c r="AC34" s="146"/>
      <c r="AD34" s="146"/>
      <c r="AE34" s="146"/>
      <c r="AF34" s="146"/>
      <c r="AG34" s="146" t="s">
        <v>132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74" t="str">
        <f>C34</f>
        <v>Náklady zhotovitele, které vzniknou v souvislosti s povinnostmi zhotovitele při předání a převzetí díla.</v>
      </c>
      <c r="BB34" s="146"/>
      <c r="BC34" s="146"/>
      <c r="BD34" s="146"/>
      <c r="BE34" s="146"/>
      <c r="BF34" s="146"/>
      <c r="BG34" s="146"/>
      <c r="BH34" s="146"/>
    </row>
    <row r="35" spans="1:60" outlineLevel="1" x14ac:dyDescent="0.25">
      <c r="A35" s="167">
        <v>15</v>
      </c>
      <c r="B35" s="168" t="s">
        <v>171</v>
      </c>
      <c r="C35" s="183" t="s">
        <v>172</v>
      </c>
      <c r="D35" s="169" t="s">
        <v>0</v>
      </c>
      <c r="E35" s="170">
        <v>1</v>
      </c>
      <c r="F35" s="171"/>
      <c r="G35" s="172">
        <f>ROUND(E35*F35,2)</f>
        <v>0</v>
      </c>
      <c r="H35" s="171"/>
      <c r="I35" s="172">
        <f>ROUND(E35*H35,2)</f>
        <v>0</v>
      </c>
      <c r="J35" s="171"/>
      <c r="K35" s="172">
        <f>ROUND(E35*J35,2)</f>
        <v>0</v>
      </c>
      <c r="L35" s="172">
        <v>21</v>
      </c>
      <c r="M35" s="172">
        <f>G35*(1+L35/100)</f>
        <v>0</v>
      </c>
      <c r="N35" s="170">
        <v>0</v>
      </c>
      <c r="O35" s="170">
        <f>ROUND(E35*N35,2)</f>
        <v>0</v>
      </c>
      <c r="P35" s="170">
        <v>0</v>
      </c>
      <c r="Q35" s="170">
        <f>ROUND(E35*P35,2)</f>
        <v>0</v>
      </c>
      <c r="R35" s="172"/>
      <c r="S35" s="172" t="s">
        <v>135</v>
      </c>
      <c r="T35" s="173" t="s">
        <v>128</v>
      </c>
      <c r="U35" s="157">
        <v>0</v>
      </c>
      <c r="V35" s="157">
        <f>ROUND(E35*U35,2)</f>
        <v>0</v>
      </c>
      <c r="W35" s="157"/>
      <c r="X35" s="157" t="s">
        <v>47</v>
      </c>
      <c r="Y35" s="157" t="s">
        <v>129</v>
      </c>
      <c r="Z35" s="146"/>
      <c r="AA35" s="146"/>
      <c r="AB35" s="146"/>
      <c r="AC35" s="146"/>
      <c r="AD35" s="146"/>
      <c r="AE35" s="146"/>
      <c r="AF35" s="146"/>
      <c r="AG35" s="146" t="s">
        <v>130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2" x14ac:dyDescent="0.25">
      <c r="A36" s="153"/>
      <c r="B36" s="154"/>
      <c r="C36" s="252" t="s">
        <v>173</v>
      </c>
      <c r="D36" s="253"/>
      <c r="E36" s="253"/>
      <c r="F36" s="253"/>
      <c r="G36" s="253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6"/>
      <c r="AA36" s="146"/>
      <c r="AB36" s="146"/>
      <c r="AC36" s="146"/>
      <c r="AD36" s="146"/>
      <c r="AE36" s="146"/>
      <c r="AF36" s="146"/>
      <c r="AG36" s="146" t="s">
        <v>132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74" t="str">
        <f>C36</f>
        <v>Náklady na vyhotovení dokumentace skutečného provedení stavby a její předání objednateli v požadované formě a požadovaném počtu.</v>
      </c>
      <c r="BB36" s="146"/>
      <c r="BC36" s="146"/>
      <c r="BD36" s="146"/>
      <c r="BE36" s="146"/>
      <c r="BF36" s="146"/>
      <c r="BG36" s="146"/>
      <c r="BH36" s="146"/>
    </row>
    <row r="37" spans="1:60" outlineLevel="1" x14ac:dyDescent="0.25">
      <c r="A37" s="167">
        <v>16</v>
      </c>
      <c r="B37" s="168" t="s">
        <v>174</v>
      </c>
      <c r="C37" s="183" t="s">
        <v>175</v>
      </c>
      <c r="D37" s="169" t="s">
        <v>0</v>
      </c>
      <c r="E37" s="170">
        <v>1</v>
      </c>
      <c r="F37" s="171"/>
      <c r="G37" s="172">
        <f>ROUND(E37*F37,2)</f>
        <v>0</v>
      </c>
      <c r="H37" s="171"/>
      <c r="I37" s="172">
        <f>ROUND(E37*H37,2)</f>
        <v>0</v>
      </c>
      <c r="J37" s="171"/>
      <c r="K37" s="172">
        <f>ROUND(E37*J37,2)</f>
        <v>0</v>
      </c>
      <c r="L37" s="172">
        <v>21</v>
      </c>
      <c r="M37" s="172">
        <f>G37*(1+L37/100)</f>
        <v>0</v>
      </c>
      <c r="N37" s="170">
        <v>0</v>
      </c>
      <c r="O37" s="170">
        <f>ROUND(E37*N37,2)</f>
        <v>0</v>
      </c>
      <c r="P37" s="170">
        <v>0</v>
      </c>
      <c r="Q37" s="170">
        <f>ROUND(E37*P37,2)</f>
        <v>0</v>
      </c>
      <c r="R37" s="172"/>
      <c r="S37" s="172" t="s">
        <v>135</v>
      </c>
      <c r="T37" s="173" t="s">
        <v>128</v>
      </c>
      <c r="U37" s="157">
        <v>0</v>
      </c>
      <c r="V37" s="157">
        <f>ROUND(E37*U37,2)</f>
        <v>0</v>
      </c>
      <c r="W37" s="157"/>
      <c r="X37" s="157" t="s">
        <v>47</v>
      </c>
      <c r="Y37" s="157" t="s">
        <v>129</v>
      </c>
      <c r="Z37" s="146"/>
      <c r="AA37" s="146"/>
      <c r="AB37" s="146"/>
      <c r="AC37" s="146"/>
      <c r="AD37" s="146"/>
      <c r="AE37" s="146"/>
      <c r="AF37" s="146"/>
      <c r="AG37" s="146" t="s">
        <v>130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2" x14ac:dyDescent="0.25">
      <c r="A38" s="153"/>
      <c r="B38" s="154"/>
      <c r="C38" s="252" t="s">
        <v>176</v>
      </c>
      <c r="D38" s="253"/>
      <c r="E38" s="253"/>
      <c r="F38" s="253"/>
      <c r="G38" s="253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6"/>
      <c r="AA38" s="146"/>
      <c r="AB38" s="146"/>
      <c r="AC38" s="146"/>
      <c r="AD38" s="146"/>
      <c r="AE38" s="146"/>
      <c r="AF38" s="146"/>
      <c r="AG38" s="146" t="s">
        <v>132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74" t="str">
        <f>C38</f>
        <v>Náklady spojené s povinným pojištěním dodavatele nebo stavebního díla či jeho části, v rozsahu obchodních podmínek.</v>
      </c>
      <c r="BB38" s="146"/>
      <c r="BC38" s="146"/>
      <c r="BD38" s="146"/>
      <c r="BE38" s="146"/>
      <c r="BF38" s="146"/>
      <c r="BG38" s="146"/>
      <c r="BH38" s="146"/>
    </row>
    <row r="39" spans="1:60" outlineLevel="1" x14ac:dyDescent="0.25">
      <c r="A39" s="175">
        <v>17</v>
      </c>
      <c r="B39" s="176" t="s">
        <v>177</v>
      </c>
      <c r="C39" s="184" t="s">
        <v>178</v>
      </c>
      <c r="D39" s="177" t="s">
        <v>0</v>
      </c>
      <c r="E39" s="178">
        <v>0.1</v>
      </c>
      <c r="F39" s="179"/>
      <c r="G39" s="180">
        <f>ROUND(E39*F39,2)</f>
        <v>0</v>
      </c>
      <c r="H39" s="179"/>
      <c r="I39" s="180">
        <f>ROUND(E39*H39,2)</f>
        <v>0</v>
      </c>
      <c r="J39" s="179"/>
      <c r="K39" s="180">
        <f>ROUND(E39*J39,2)</f>
        <v>0</v>
      </c>
      <c r="L39" s="180">
        <v>21</v>
      </c>
      <c r="M39" s="180">
        <f>G39*(1+L39/100)</f>
        <v>0</v>
      </c>
      <c r="N39" s="178">
        <v>0</v>
      </c>
      <c r="O39" s="178">
        <f>ROUND(E39*N39,2)</f>
        <v>0</v>
      </c>
      <c r="P39" s="178">
        <v>0</v>
      </c>
      <c r="Q39" s="178">
        <f>ROUND(E39*P39,2)</f>
        <v>0</v>
      </c>
      <c r="R39" s="180"/>
      <c r="S39" s="180" t="s">
        <v>127</v>
      </c>
      <c r="T39" s="181" t="s">
        <v>128</v>
      </c>
      <c r="U39" s="157">
        <v>0</v>
      </c>
      <c r="V39" s="157">
        <f>ROUND(E39*U39,2)</f>
        <v>0</v>
      </c>
      <c r="W39" s="157"/>
      <c r="X39" s="157" t="s">
        <v>47</v>
      </c>
      <c r="Y39" s="157" t="s">
        <v>129</v>
      </c>
      <c r="Z39" s="146"/>
      <c r="AA39" s="146"/>
      <c r="AB39" s="146"/>
      <c r="AC39" s="146"/>
      <c r="AD39" s="146"/>
      <c r="AE39" s="146"/>
      <c r="AF39" s="146"/>
      <c r="AG39" s="146" t="s">
        <v>130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5">
      <c r="A40" s="175">
        <v>18</v>
      </c>
      <c r="B40" s="176" t="s">
        <v>179</v>
      </c>
      <c r="C40" s="184" t="s">
        <v>180</v>
      </c>
      <c r="D40" s="177" t="s">
        <v>0</v>
      </c>
      <c r="E40" s="178">
        <v>0.1</v>
      </c>
      <c r="F40" s="179"/>
      <c r="G40" s="180">
        <f>ROUND(E40*F40,2)</f>
        <v>0</v>
      </c>
      <c r="H40" s="179"/>
      <c r="I40" s="180">
        <f>ROUND(E40*H40,2)</f>
        <v>0</v>
      </c>
      <c r="J40" s="179"/>
      <c r="K40" s="180">
        <f>ROUND(E40*J40,2)</f>
        <v>0</v>
      </c>
      <c r="L40" s="180">
        <v>21</v>
      </c>
      <c r="M40" s="180">
        <f>G40*(1+L40/100)</f>
        <v>0</v>
      </c>
      <c r="N40" s="178">
        <v>0</v>
      </c>
      <c r="O40" s="178">
        <f>ROUND(E40*N40,2)</f>
        <v>0</v>
      </c>
      <c r="P40" s="178">
        <v>0</v>
      </c>
      <c r="Q40" s="178">
        <f>ROUND(E40*P40,2)</f>
        <v>0</v>
      </c>
      <c r="R40" s="180"/>
      <c r="S40" s="180" t="s">
        <v>127</v>
      </c>
      <c r="T40" s="181" t="s">
        <v>128</v>
      </c>
      <c r="U40" s="157">
        <v>0</v>
      </c>
      <c r="V40" s="157">
        <f>ROUND(E40*U40,2)</f>
        <v>0</v>
      </c>
      <c r="W40" s="157"/>
      <c r="X40" s="157" t="s">
        <v>47</v>
      </c>
      <c r="Y40" s="157" t="s">
        <v>129</v>
      </c>
      <c r="Z40" s="146"/>
      <c r="AA40" s="146"/>
      <c r="AB40" s="146"/>
      <c r="AC40" s="146"/>
      <c r="AD40" s="146"/>
      <c r="AE40" s="146"/>
      <c r="AF40" s="146"/>
      <c r="AG40" s="146" t="s">
        <v>130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5">
      <c r="A41" s="167">
        <v>19</v>
      </c>
      <c r="B41" s="168" t="s">
        <v>181</v>
      </c>
      <c r="C41" s="183" t="s">
        <v>182</v>
      </c>
      <c r="D41" s="169" t="s">
        <v>0</v>
      </c>
      <c r="E41" s="170">
        <v>0.5</v>
      </c>
      <c r="F41" s="171"/>
      <c r="G41" s="172">
        <f>ROUND(E41*F41,2)</f>
        <v>0</v>
      </c>
      <c r="H41" s="171"/>
      <c r="I41" s="172">
        <f>ROUND(E41*H41,2)</f>
        <v>0</v>
      </c>
      <c r="J41" s="171"/>
      <c r="K41" s="172">
        <f>ROUND(E41*J41,2)</f>
        <v>0</v>
      </c>
      <c r="L41" s="172">
        <v>21</v>
      </c>
      <c r="M41" s="172">
        <f>G41*(1+L41/100)</f>
        <v>0</v>
      </c>
      <c r="N41" s="170">
        <v>0</v>
      </c>
      <c r="O41" s="170">
        <f>ROUND(E41*N41,2)</f>
        <v>0</v>
      </c>
      <c r="P41" s="170">
        <v>0</v>
      </c>
      <c r="Q41" s="170">
        <f>ROUND(E41*P41,2)</f>
        <v>0</v>
      </c>
      <c r="R41" s="172"/>
      <c r="S41" s="172" t="s">
        <v>127</v>
      </c>
      <c r="T41" s="173" t="s">
        <v>128</v>
      </c>
      <c r="U41" s="157">
        <v>0</v>
      </c>
      <c r="V41" s="157">
        <f>ROUND(E41*U41,2)</f>
        <v>0</v>
      </c>
      <c r="W41" s="157"/>
      <c r="X41" s="157" t="s">
        <v>47</v>
      </c>
      <c r="Y41" s="157" t="s">
        <v>129</v>
      </c>
      <c r="Z41" s="146"/>
      <c r="AA41" s="146"/>
      <c r="AB41" s="146"/>
      <c r="AC41" s="146"/>
      <c r="AD41" s="146"/>
      <c r="AE41" s="146"/>
      <c r="AF41" s="146"/>
      <c r="AG41" s="146" t="s">
        <v>130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2" x14ac:dyDescent="0.25">
      <c r="A42" s="153"/>
      <c r="B42" s="154"/>
      <c r="C42" s="252" t="s">
        <v>183</v>
      </c>
      <c r="D42" s="253"/>
      <c r="E42" s="253"/>
      <c r="F42" s="253"/>
      <c r="G42" s="253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6"/>
      <c r="AA42" s="146"/>
      <c r="AB42" s="146"/>
      <c r="AC42" s="146"/>
      <c r="AD42" s="146"/>
      <c r="AE42" s="146"/>
      <c r="AF42" s="146"/>
      <c r="AG42" s="146" t="s">
        <v>132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5">
      <c r="A43" s="175">
        <v>20</v>
      </c>
      <c r="B43" s="176" t="s">
        <v>184</v>
      </c>
      <c r="C43" s="184" t="s">
        <v>185</v>
      </c>
      <c r="D43" s="177" t="s">
        <v>0</v>
      </c>
      <c r="E43" s="178">
        <v>1</v>
      </c>
      <c r="F43" s="179"/>
      <c r="G43" s="180">
        <f>ROUND(E43*F43,2)</f>
        <v>0</v>
      </c>
      <c r="H43" s="179"/>
      <c r="I43" s="180">
        <f>ROUND(E43*H43,2)</f>
        <v>0</v>
      </c>
      <c r="J43" s="179"/>
      <c r="K43" s="180">
        <f>ROUND(E43*J43,2)</f>
        <v>0</v>
      </c>
      <c r="L43" s="180">
        <v>21</v>
      </c>
      <c r="M43" s="180">
        <f>G43*(1+L43/100)</f>
        <v>0</v>
      </c>
      <c r="N43" s="178">
        <v>0</v>
      </c>
      <c r="O43" s="178">
        <f>ROUND(E43*N43,2)</f>
        <v>0</v>
      </c>
      <c r="P43" s="178">
        <v>0</v>
      </c>
      <c r="Q43" s="178">
        <f>ROUND(E43*P43,2)</f>
        <v>0</v>
      </c>
      <c r="R43" s="180"/>
      <c r="S43" s="180" t="s">
        <v>127</v>
      </c>
      <c r="T43" s="181" t="s">
        <v>128</v>
      </c>
      <c r="U43" s="157">
        <v>0</v>
      </c>
      <c r="V43" s="157">
        <f>ROUND(E43*U43,2)</f>
        <v>0</v>
      </c>
      <c r="W43" s="157"/>
      <c r="X43" s="157" t="s">
        <v>47</v>
      </c>
      <c r="Y43" s="157" t="s">
        <v>129</v>
      </c>
      <c r="Z43" s="146"/>
      <c r="AA43" s="146"/>
      <c r="AB43" s="146"/>
      <c r="AC43" s="146"/>
      <c r="AD43" s="146"/>
      <c r="AE43" s="146"/>
      <c r="AF43" s="146"/>
      <c r="AG43" s="146" t="s">
        <v>186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5">
      <c r="A44" s="175">
        <v>21</v>
      </c>
      <c r="B44" s="176" t="s">
        <v>187</v>
      </c>
      <c r="C44" s="184" t="s">
        <v>188</v>
      </c>
      <c r="D44" s="177" t="s">
        <v>0</v>
      </c>
      <c r="E44" s="178">
        <v>1.5</v>
      </c>
      <c r="F44" s="179"/>
      <c r="G44" s="180">
        <f>ROUND(E44*F44,2)</f>
        <v>0</v>
      </c>
      <c r="H44" s="179"/>
      <c r="I44" s="180">
        <f>ROUND(E44*H44,2)</f>
        <v>0</v>
      </c>
      <c r="J44" s="179"/>
      <c r="K44" s="180">
        <f>ROUND(E44*J44,2)</f>
        <v>0</v>
      </c>
      <c r="L44" s="180">
        <v>21</v>
      </c>
      <c r="M44" s="180">
        <f>G44*(1+L44/100)</f>
        <v>0</v>
      </c>
      <c r="N44" s="178">
        <v>0</v>
      </c>
      <c r="O44" s="178">
        <f>ROUND(E44*N44,2)</f>
        <v>0</v>
      </c>
      <c r="P44" s="178">
        <v>0</v>
      </c>
      <c r="Q44" s="178">
        <f>ROUND(E44*P44,2)</f>
        <v>0</v>
      </c>
      <c r="R44" s="180"/>
      <c r="S44" s="180" t="s">
        <v>127</v>
      </c>
      <c r="T44" s="181" t="s">
        <v>128</v>
      </c>
      <c r="U44" s="157">
        <v>0</v>
      </c>
      <c r="V44" s="157">
        <f>ROUND(E44*U44,2)</f>
        <v>0</v>
      </c>
      <c r="W44" s="157"/>
      <c r="X44" s="157" t="s">
        <v>47</v>
      </c>
      <c r="Y44" s="157" t="s">
        <v>129</v>
      </c>
      <c r="Z44" s="146"/>
      <c r="AA44" s="146"/>
      <c r="AB44" s="146"/>
      <c r="AC44" s="146"/>
      <c r="AD44" s="146"/>
      <c r="AE44" s="146"/>
      <c r="AF44" s="146"/>
      <c r="AG44" s="146" t="s">
        <v>189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5">
      <c r="A45" s="175">
        <v>22</v>
      </c>
      <c r="B45" s="176" t="s">
        <v>190</v>
      </c>
      <c r="C45" s="184" t="s">
        <v>191</v>
      </c>
      <c r="D45" s="177" t="s">
        <v>0</v>
      </c>
      <c r="E45" s="178">
        <v>6</v>
      </c>
      <c r="F45" s="179"/>
      <c r="G45" s="180">
        <f>ROUND(E45*F45,2)</f>
        <v>0</v>
      </c>
      <c r="H45" s="179"/>
      <c r="I45" s="180">
        <f>ROUND(E45*H45,2)</f>
        <v>0</v>
      </c>
      <c r="J45" s="179"/>
      <c r="K45" s="180">
        <f>ROUND(E45*J45,2)</f>
        <v>0</v>
      </c>
      <c r="L45" s="180">
        <v>21</v>
      </c>
      <c r="M45" s="180">
        <f>G45*(1+L45/100)</f>
        <v>0</v>
      </c>
      <c r="N45" s="178">
        <v>0</v>
      </c>
      <c r="O45" s="178">
        <f>ROUND(E45*N45,2)</f>
        <v>0</v>
      </c>
      <c r="P45" s="178">
        <v>0</v>
      </c>
      <c r="Q45" s="178">
        <f>ROUND(E45*P45,2)</f>
        <v>0</v>
      </c>
      <c r="R45" s="180"/>
      <c r="S45" s="180" t="s">
        <v>127</v>
      </c>
      <c r="T45" s="181" t="s">
        <v>128</v>
      </c>
      <c r="U45" s="157">
        <v>0</v>
      </c>
      <c r="V45" s="157">
        <f>ROUND(E45*U45,2)</f>
        <v>0</v>
      </c>
      <c r="W45" s="157"/>
      <c r="X45" s="157" t="s">
        <v>47</v>
      </c>
      <c r="Y45" s="157" t="s">
        <v>129</v>
      </c>
      <c r="Z45" s="146"/>
      <c r="AA45" s="146"/>
      <c r="AB45" s="146"/>
      <c r="AC45" s="146"/>
      <c r="AD45" s="146"/>
      <c r="AE45" s="146"/>
      <c r="AF45" s="146"/>
      <c r="AG45" s="146" t="s">
        <v>186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5">
      <c r="A46" s="175">
        <v>23</v>
      </c>
      <c r="B46" s="176" t="s">
        <v>192</v>
      </c>
      <c r="C46" s="184" t="s">
        <v>193</v>
      </c>
      <c r="D46" s="177" t="s">
        <v>0</v>
      </c>
      <c r="E46" s="178">
        <v>3.6</v>
      </c>
      <c r="F46" s="179"/>
      <c r="G46" s="180">
        <f>ROUND(E46*F46,2)</f>
        <v>0</v>
      </c>
      <c r="H46" s="179"/>
      <c r="I46" s="180">
        <f>ROUND(E46*H46,2)</f>
        <v>0</v>
      </c>
      <c r="J46" s="179"/>
      <c r="K46" s="180">
        <f>ROUND(E46*J46,2)</f>
        <v>0</v>
      </c>
      <c r="L46" s="180">
        <v>21</v>
      </c>
      <c r="M46" s="180">
        <f>G46*(1+L46/100)</f>
        <v>0</v>
      </c>
      <c r="N46" s="178">
        <v>0</v>
      </c>
      <c r="O46" s="178">
        <f>ROUND(E46*N46,2)</f>
        <v>0</v>
      </c>
      <c r="P46" s="178">
        <v>0</v>
      </c>
      <c r="Q46" s="178">
        <f>ROUND(E46*P46,2)</f>
        <v>0</v>
      </c>
      <c r="R46" s="180"/>
      <c r="S46" s="180" t="s">
        <v>127</v>
      </c>
      <c r="T46" s="181" t="s">
        <v>128</v>
      </c>
      <c r="U46" s="157">
        <v>0</v>
      </c>
      <c r="V46" s="157">
        <f>ROUND(E46*U46,2)</f>
        <v>0</v>
      </c>
      <c r="W46" s="157"/>
      <c r="X46" s="157" t="s">
        <v>47</v>
      </c>
      <c r="Y46" s="157" t="s">
        <v>129</v>
      </c>
      <c r="Z46" s="146"/>
      <c r="AA46" s="146"/>
      <c r="AB46" s="146"/>
      <c r="AC46" s="146"/>
      <c r="AD46" s="146"/>
      <c r="AE46" s="146"/>
      <c r="AF46" s="146"/>
      <c r="AG46" s="146" t="s">
        <v>186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5">
      <c r="A47" s="167">
        <v>24</v>
      </c>
      <c r="B47" s="168" t="s">
        <v>194</v>
      </c>
      <c r="C47" s="183" t="s">
        <v>195</v>
      </c>
      <c r="D47" s="169" t="s">
        <v>0</v>
      </c>
      <c r="E47" s="170">
        <v>1.5</v>
      </c>
      <c r="F47" s="171"/>
      <c r="G47" s="172">
        <f>ROUND(E47*F47,2)</f>
        <v>0</v>
      </c>
      <c r="H47" s="171"/>
      <c r="I47" s="172">
        <f>ROUND(E47*H47,2)</f>
        <v>0</v>
      </c>
      <c r="J47" s="171"/>
      <c r="K47" s="172">
        <f>ROUND(E47*J47,2)</f>
        <v>0</v>
      </c>
      <c r="L47" s="172">
        <v>21</v>
      </c>
      <c r="M47" s="172">
        <f>G47*(1+L47/100)</f>
        <v>0</v>
      </c>
      <c r="N47" s="170">
        <v>0</v>
      </c>
      <c r="O47" s="170">
        <f>ROUND(E47*N47,2)</f>
        <v>0</v>
      </c>
      <c r="P47" s="170">
        <v>0</v>
      </c>
      <c r="Q47" s="170">
        <f>ROUND(E47*P47,2)</f>
        <v>0</v>
      </c>
      <c r="R47" s="172"/>
      <c r="S47" s="172" t="s">
        <v>127</v>
      </c>
      <c r="T47" s="173" t="s">
        <v>128</v>
      </c>
      <c r="U47" s="157">
        <v>0</v>
      </c>
      <c r="V47" s="157">
        <f>ROUND(E47*U47,2)</f>
        <v>0</v>
      </c>
      <c r="W47" s="157"/>
      <c r="X47" s="157" t="s">
        <v>47</v>
      </c>
      <c r="Y47" s="157" t="s">
        <v>129</v>
      </c>
      <c r="Z47" s="146"/>
      <c r="AA47" s="146"/>
      <c r="AB47" s="146"/>
      <c r="AC47" s="146"/>
      <c r="AD47" s="146"/>
      <c r="AE47" s="146"/>
      <c r="AF47" s="146"/>
      <c r="AG47" s="146" t="s">
        <v>186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x14ac:dyDescent="0.25">
      <c r="A48" s="3"/>
      <c r="B48" s="4"/>
      <c r="C48" s="185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AE48">
        <v>15</v>
      </c>
      <c r="AF48">
        <v>21</v>
      </c>
      <c r="AG48" t="s">
        <v>109</v>
      </c>
    </row>
    <row r="49" spans="1:33" x14ac:dyDescent="0.25">
      <c r="A49" s="149"/>
      <c r="B49" s="150" t="s">
        <v>29</v>
      </c>
      <c r="C49" s="186"/>
      <c r="D49" s="151"/>
      <c r="E49" s="152"/>
      <c r="F49" s="152"/>
      <c r="G49" s="166">
        <f>G8</f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AE49">
        <f>SUMIF(L7:L47,AE48,G7:G47)</f>
        <v>0</v>
      </c>
      <c r="AF49">
        <f>SUMIF(L7:L47,AF48,G7:G47)</f>
        <v>0</v>
      </c>
      <c r="AG49" t="s">
        <v>196</v>
      </c>
    </row>
    <row r="50" spans="1:33" x14ac:dyDescent="0.25">
      <c r="C50" s="187"/>
      <c r="D50" s="10"/>
      <c r="AG50" t="s">
        <v>197</v>
      </c>
    </row>
    <row r="51" spans="1:33" x14ac:dyDescent="0.25">
      <c r="D51" s="10"/>
    </row>
    <row r="52" spans="1:33" x14ac:dyDescent="0.25">
      <c r="D52" s="10"/>
    </row>
    <row r="53" spans="1:33" x14ac:dyDescent="0.25">
      <c r="D53" s="10"/>
    </row>
    <row r="54" spans="1:33" x14ac:dyDescent="0.25">
      <c r="D54" s="10"/>
    </row>
    <row r="55" spans="1:33" x14ac:dyDescent="0.25">
      <c r="D55" s="10"/>
    </row>
    <row r="56" spans="1:33" x14ac:dyDescent="0.25">
      <c r="D56" s="10"/>
    </row>
    <row r="57" spans="1:33" x14ac:dyDescent="0.25">
      <c r="D57" s="10"/>
    </row>
    <row r="58" spans="1:33" x14ac:dyDescent="0.25">
      <c r="D58" s="10"/>
    </row>
    <row r="59" spans="1:33" x14ac:dyDescent="0.25">
      <c r="D59" s="10"/>
    </row>
    <row r="60" spans="1:33" x14ac:dyDescent="0.25">
      <c r="D60" s="10"/>
    </row>
    <row r="61" spans="1:33" x14ac:dyDescent="0.25">
      <c r="D61" s="10"/>
    </row>
    <row r="62" spans="1:33" x14ac:dyDescent="0.25">
      <c r="D62" s="10"/>
    </row>
    <row r="63" spans="1:33" x14ac:dyDescent="0.25">
      <c r="D63" s="10"/>
    </row>
    <row r="64" spans="1:33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formatRows="0"/>
  <mergeCells count="19">
    <mergeCell ref="C42:G42"/>
    <mergeCell ref="C28:G28"/>
    <mergeCell ref="C30:G30"/>
    <mergeCell ref="C32:G32"/>
    <mergeCell ref="C34:G34"/>
    <mergeCell ref="C36:G36"/>
    <mergeCell ref="C38:G38"/>
    <mergeCell ref="C26:G26"/>
    <mergeCell ref="A1:G1"/>
    <mergeCell ref="C2:G2"/>
    <mergeCell ref="C3:G3"/>
    <mergeCell ref="C4:G4"/>
    <mergeCell ref="C10:G10"/>
    <mergeCell ref="C13:G13"/>
    <mergeCell ref="C15:G15"/>
    <mergeCell ref="C17:G17"/>
    <mergeCell ref="C19:G19"/>
    <mergeCell ref="C21:G21"/>
    <mergeCell ref="C24:G2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2610E-EE32-4B35-BF9F-7A7AC5751674}">
  <sheetPr>
    <outlinePr summaryBelow="0"/>
  </sheetPr>
  <dimension ref="A1:BH5001"/>
  <sheetViews>
    <sheetView workbookViewId="0">
      <pane ySplit="7" topLeftCell="A161" activePane="bottomLeft" state="frozen"/>
      <selection pane="bottomLeft" activeCell="G173" sqref="G173"/>
    </sheetView>
  </sheetViews>
  <sheetFormatPr defaultRowHeight="13.2" outlineLevelRow="3" x14ac:dyDescent="0.25"/>
  <cols>
    <col min="1" max="1" width="3.44140625" customWidth="1"/>
    <col min="2" max="2" width="12.5546875" style="120" customWidth="1"/>
    <col min="3" max="3" width="63.21875" style="120" customWidth="1"/>
    <col min="4" max="4" width="4.77734375" customWidth="1"/>
    <col min="5" max="5" width="10.5546875" customWidth="1"/>
    <col min="6" max="6" width="9.77734375" customWidth="1"/>
    <col min="7" max="7" width="12.6640625" customWidth="1"/>
    <col min="8" max="17" width="0" hidden="1" customWidth="1"/>
    <col min="18" max="18" width="6.777343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54" t="s">
        <v>198</v>
      </c>
      <c r="B1" s="254"/>
      <c r="C1" s="254"/>
      <c r="D1" s="254"/>
      <c r="E1" s="254"/>
      <c r="F1" s="254"/>
      <c r="G1" s="254"/>
      <c r="AG1" t="s">
        <v>95</v>
      </c>
    </row>
    <row r="2" spans="1:60" ht="25.05" customHeight="1" x14ac:dyDescent="0.25">
      <c r="A2" s="50" t="s">
        <v>7</v>
      </c>
      <c r="B2" s="49" t="s">
        <v>43</v>
      </c>
      <c r="C2" s="255" t="s">
        <v>44</v>
      </c>
      <c r="D2" s="256"/>
      <c r="E2" s="256"/>
      <c r="F2" s="256"/>
      <c r="G2" s="257"/>
      <c r="AG2" t="s">
        <v>96</v>
      </c>
    </row>
    <row r="3" spans="1:60" ht="25.05" customHeight="1" x14ac:dyDescent="0.25">
      <c r="A3" s="50" t="s">
        <v>8</v>
      </c>
      <c r="B3" s="49" t="s">
        <v>50</v>
      </c>
      <c r="C3" s="255" t="s">
        <v>51</v>
      </c>
      <c r="D3" s="256"/>
      <c r="E3" s="256"/>
      <c r="F3" s="256"/>
      <c r="G3" s="257"/>
      <c r="AC3" s="120" t="s">
        <v>96</v>
      </c>
      <c r="AG3" t="s">
        <v>99</v>
      </c>
    </row>
    <row r="4" spans="1:60" ht="25.05" customHeight="1" x14ac:dyDescent="0.25">
      <c r="A4" s="139" t="s">
        <v>9</v>
      </c>
      <c r="B4" s="140" t="s">
        <v>52</v>
      </c>
      <c r="C4" s="258" t="s">
        <v>53</v>
      </c>
      <c r="D4" s="259"/>
      <c r="E4" s="259"/>
      <c r="F4" s="259"/>
      <c r="G4" s="260"/>
      <c r="AG4" t="s">
        <v>100</v>
      </c>
    </row>
    <row r="5" spans="1:60" x14ac:dyDescent="0.25">
      <c r="D5" s="10"/>
    </row>
    <row r="6" spans="1:60" ht="39.6" x14ac:dyDescent="0.25">
      <c r="A6" s="142" t="s">
        <v>101</v>
      </c>
      <c r="B6" s="144" t="s">
        <v>102</v>
      </c>
      <c r="C6" s="144" t="s">
        <v>103</v>
      </c>
      <c r="D6" s="143" t="s">
        <v>104</v>
      </c>
      <c r="E6" s="142" t="s">
        <v>105</v>
      </c>
      <c r="F6" s="141" t="s">
        <v>106</v>
      </c>
      <c r="G6" s="142" t="s">
        <v>29</v>
      </c>
      <c r="H6" s="145" t="s">
        <v>30</v>
      </c>
      <c r="I6" s="145" t="s">
        <v>107</v>
      </c>
      <c r="J6" s="145" t="s">
        <v>31</v>
      </c>
      <c r="K6" s="145" t="s">
        <v>108</v>
      </c>
      <c r="L6" s="145" t="s">
        <v>109</v>
      </c>
      <c r="M6" s="145" t="s">
        <v>110</v>
      </c>
      <c r="N6" s="145" t="s">
        <v>111</v>
      </c>
      <c r="O6" s="145" t="s">
        <v>112</v>
      </c>
      <c r="P6" s="145" t="s">
        <v>113</v>
      </c>
      <c r="Q6" s="145" t="s">
        <v>114</v>
      </c>
      <c r="R6" s="145" t="s">
        <v>115</v>
      </c>
      <c r="S6" s="145" t="s">
        <v>116</v>
      </c>
      <c r="T6" s="145" t="s">
        <v>117</v>
      </c>
      <c r="U6" s="145" t="s">
        <v>118</v>
      </c>
      <c r="V6" s="145" t="s">
        <v>119</v>
      </c>
      <c r="W6" s="145" t="s">
        <v>120</v>
      </c>
      <c r="X6" s="145" t="s">
        <v>121</v>
      </c>
      <c r="Y6" s="145" t="s">
        <v>122</v>
      </c>
    </row>
    <row r="7" spans="1:60" hidden="1" x14ac:dyDescent="0.25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5">
      <c r="A8" s="160" t="s">
        <v>123</v>
      </c>
      <c r="B8" s="161" t="s">
        <v>69</v>
      </c>
      <c r="C8" s="182" t="s">
        <v>70</v>
      </c>
      <c r="D8" s="162"/>
      <c r="E8" s="163"/>
      <c r="F8" s="164"/>
      <c r="G8" s="164">
        <f>SUMIF(AG9:AG78,"&lt;&gt;NOR",G9:G78)</f>
        <v>0</v>
      </c>
      <c r="H8" s="164"/>
      <c r="I8" s="164">
        <f>SUM(I9:I78)</f>
        <v>0</v>
      </c>
      <c r="J8" s="164"/>
      <c r="K8" s="164">
        <f>SUM(K9:K78)</f>
        <v>0</v>
      </c>
      <c r="L8" s="164"/>
      <c r="M8" s="164">
        <f>SUM(M9:M78)</f>
        <v>0</v>
      </c>
      <c r="N8" s="163"/>
      <c r="O8" s="163">
        <f>SUM(O9:O78)</f>
        <v>7.03</v>
      </c>
      <c r="P8" s="163"/>
      <c r="Q8" s="163">
        <f>SUM(Q9:Q78)</f>
        <v>14.76</v>
      </c>
      <c r="R8" s="164"/>
      <c r="S8" s="164"/>
      <c r="T8" s="165"/>
      <c r="U8" s="159"/>
      <c r="V8" s="159">
        <f>SUM(V9:V78)</f>
        <v>29.290000000000003</v>
      </c>
      <c r="W8" s="159"/>
      <c r="X8" s="159"/>
      <c r="Y8" s="159"/>
      <c r="AG8" t="s">
        <v>124</v>
      </c>
    </row>
    <row r="9" spans="1:60" ht="20.399999999999999" outlineLevel="1" x14ac:dyDescent="0.25">
      <c r="A9" s="167">
        <v>1</v>
      </c>
      <c r="B9" s="168" t="s">
        <v>199</v>
      </c>
      <c r="C9" s="183" t="s">
        <v>200</v>
      </c>
      <c r="D9" s="169" t="s">
        <v>201</v>
      </c>
      <c r="E9" s="170">
        <v>6.6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0">
        <v>0</v>
      </c>
      <c r="O9" s="170">
        <f>ROUND(E9*N9,2)</f>
        <v>0</v>
      </c>
      <c r="P9" s="170">
        <v>0.22500000000000001</v>
      </c>
      <c r="Q9" s="170">
        <f>ROUND(E9*P9,2)</f>
        <v>1.49</v>
      </c>
      <c r="R9" s="172" t="s">
        <v>202</v>
      </c>
      <c r="S9" s="172" t="s">
        <v>135</v>
      </c>
      <c r="T9" s="173" t="s">
        <v>135</v>
      </c>
      <c r="U9" s="157">
        <v>0.14199999999999999</v>
      </c>
      <c r="V9" s="157">
        <f>ROUND(E9*U9,2)</f>
        <v>0.94</v>
      </c>
      <c r="W9" s="157"/>
      <c r="X9" s="157" t="s">
        <v>203</v>
      </c>
      <c r="Y9" s="157" t="s">
        <v>129</v>
      </c>
      <c r="Z9" s="146"/>
      <c r="AA9" s="146"/>
      <c r="AB9" s="146"/>
      <c r="AC9" s="146"/>
      <c r="AD9" s="146"/>
      <c r="AE9" s="146"/>
      <c r="AF9" s="146"/>
      <c r="AG9" s="146" t="s">
        <v>204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5">
      <c r="A10" s="153"/>
      <c r="B10" s="154"/>
      <c r="C10" s="261" t="s">
        <v>205</v>
      </c>
      <c r="D10" s="262"/>
      <c r="E10" s="262"/>
      <c r="F10" s="262"/>
      <c r="G10" s="262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6"/>
      <c r="AA10" s="146"/>
      <c r="AB10" s="146"/>
      <c r="AC10" s="146"/>
      <c r="AD10" s="146"/>
      <c r="AE10" s="146"/>
      <c r="AF10" s="146"/>
      <c r="AG10" s="146" t="s">
        <v>206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2" x14ac:dyDescent="0.25">
      <c r="A11" s="153"/>
      <c r="B11" s="154"/>
      <c r="C11" s="193" t="s">
        <v>207</v>
      </c>
      <c r="D11" s="188"/>
      <c r="E11" s="189">
        <v>4.2</v>
      </c>
      <c r="F11" s="157"/>
      <c r="G11" s="1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6"/>
      <c r="AA11" s="146"/>
      <c r="AB11" s="146"/>
      <c r="AC11" s="146"/>
      <c r="AD11" s="146"/>
      <c r="AE11" s="146"/>
      <c r="AF11" s="146"/>
      <c r="AG11" s="146" t="s">
        <v>208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3" x14ac:dyDescent="0.25">
      <c r="A12" s="153"/>
      <c r="B12" s="154"/>
      <c r="C12" s="193" t="s">
        <v>209</v>
      </c>
      <c r="D12" s="188"/>
      <c r="E12" s="189">
        <v>2.4</v>
      </c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6"/>
      <c r="AA12" s="146"/>
      <c r="AB12" s="146"/>
      <c r="AC12" s="146"/>
      <c r="AD12" s="146"/>
      <c r="AE12" s="146"/>
      <c r="AF12" s="146"/>
      <c r="AG12" s="146" t="s">
        <v>208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ht="20.399999999999999" outlineLevel="1" x14ac:dyDescent="0.25">
      <c r="A13" s="167">
        <v>2</v>
      </c>
      <c r="B13" s="168" t="s">
        <v>210</v>
      </c>
      <c r="C13" s="183" t="s">
        <v>211</v>
      </c>
      <c r="D13" s="169" t="s">
        <v>201</v>
      </c>
      <c r="E13" s="170">
        <v>7.2</v>
      </c>
      <c r="F13" s="171"/>
      <c r="G13" s="172">
        <f>ROUND(E13*F13,2)</f>
        <v>0</v>
      </c>
      <c r="H13" s="171"/>
      <c r="I13" s="172">
        <f>ROUND(E13*H13,2)</f>
        <v>0</v>
      </c>
      <c r="J13" s="171"/>
      <c r="K13" s="172">
        <f>ROUND(E13*J13,2)</f>
        <v>0</v>
      </c>
      <c r="L13" s="172">
        <v>21</v>
      </c>
      <c r="M13" s="172">
        <f>G13*(1+L13/100)</f>
        <v>0</v>
      </c>
      <c r="N13" s="170">
        <v>0</v>
      </c>
      <c r="O13" s="170">
        <f>ROUND(E13*N13,2)</f>
        <v>0</v>
      </c>
      <c r="P13" s="170">
        <v>0.33</v>
      </c>
      <c r="Q13" s="170">
        <f>ROUND(E13*P13,2)</f>
        <v>2.38</v>
      </c>
      <c r="R13" s="172" t="s">
        <v>202</v>
      </c>
      <c r="S13" s="172" t="s">
        <v>135</v>
      </c>
      <c r="T13" s="173" t="s">
        <v>135</v>
      </c>
      <c r="U13" s="157">
        <v>0.52649999999999997</v>
      </c>
      <c r="V13" s="157">
        <f>ROUND(E13*U13,2)</f>
        <v>3.79</v>
      </c>
      <c r="W13" s="157"/>
      <c r="X13" s="157" t="s">
        <v>203</v>
      </c>
      <c r="Y13" s="157" t="s">
        <v>129</v>
      </c>
      <c r="Z13" s="146"/>
      <c r="AA13" s="146"/>
      <c r="AB13" s="146"/>
      <c r="AC13" s="146"/>
      <c r="AD13" s="146"/>
      <c r="AE13" s="146"/>
      <c r="AF13" s="146"/>
      <c r="AG13" s="146" t="s">
        <v>204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2" x14ac:dyDescent="0.25">
      <c r="A14" s="153"/>
      <c r="B14" s="154"/>
      <c r="C14" s="193" t="s">
        <v>212</v>
      </c>
      <c r="D14" s="188"/>
      <c r="E14" s="189">
        <v>7.2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6"/>
      <c r="AA14" s="146"/>
      <c r="AB14" s="146"/>
      <c r="AC14" s="146"/>
      <c r="AD14" s="146"/>
      <c r="AE14" s="146"/>
      <c r="AF14" s="146"/>
      <c r="AG14" s="146" t="s">
        <v>208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20.399999999999999" outlineLevel="1" x14ac:dyDescent="0.25">
      <c r="A15" s="167">
        <v>3</v>
      </c>
      <c r="B15" s="168" t="s">
        <v>213</v>
      </c>
      <c r="C15" s="183" t="s">
        <v>214</v>
      </c>
      <c r="D15" s="169" t="s">
        <v>201</v>
      </c>
      <c r="E15" s="170">
        <v>6.6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21</v>
      </c>
      <c r="M15" s="172">
        <f>G15*(1+L15/100)</f>
        <v>0</v>
      </c>
      <c r="N15" s="170">
        <v>0</v>
      </c>
      <c r="O15" s="170">
        <f>ROUND(E15*N15,2)</f>
        <v>0</v>
      </c>
      <c r="P15" s="170">
        <v>0.748</v>
      </c>
      <c r="Q15" s="170">
        <f>ROUND(E15*P15,2)</f>
        <v>4.9400000000000004</v>
      </c>
      <c r="R15" s="172" t="s">
        <v>202</v>
      </c>
      <c r="S15" s="172" t="s">
        <v>135</v>
      </c>
      <c r="T15" s="173" t="s">
        <v>135</v>
      </c>
      <c r="U15" s="157">
        <v>1.131</v>
      </c>
      <c r="V15" s="157">
        <f>ROUND(E15*U15,2)</f>
        <v>7.46</v>
      </c>
      <c r="W15" s="157"/>
      <c r="X15" s="157" t="s">
        <v>203</v>
      </c>
      <c r="Y15" s="157" t="s">
        <v>129</v>
      </c>
      <c r="Z15" s="146"/>
      <c r="AA15" s="146"/>
      <c r="AB15" s="146"/>
      <c r="AC15" s="146"/>
      <c r="AD15" s="146"/>
      <c r="AE15" s="146"/>
      <c r="AF15" s="146"/>
      <c r="AG15" s="146" t="s">
        <v>204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2" x14ac:dyDescent="0.25">
      <c r="A16" s="153"/>
      <c r="B16" s="154"/>
      <c r="C16" s="193" t="s">
        <v>215</v>
      </c>
      <c r="D16" s="188"/>
      <c r="E16" s="189">
        <v>6.6</v>
      </c>
      <c r="F16" s="157"/>
      <c r="G16" s="1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6"/>
      <c r="AA16" s="146"/>
      <c r="AB16" s="146"/>
      <c r="AC16" s="146"/>
      <c r="AD16" s="146"/>
      <c r="AE16" s="146"/>
      <c r="AF16" s="146"/>
      <c r="AG16" s="146" t="s">
        <v>208</v>
      </c>
      <c r="AH16" s="146">
        <v>5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5">
      <c r="A17" s="167">
        <v>4</v>
      </c>
      <c r="B17" s="168" t="s">
        <v>216</v>
      </c>
      <c r="C17" s="183" t="s">
        <v>217</v>
      </c>
      <c r="D17" s="169" t="s">
        <v>201</v>
      </c>
      <c r="E17" s="170">
        <v>7.2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21</v>
      </c>
      <c r="M17" s="172">
        <f>G17*(1+L17/100)</f>
        <v>0</v>
      </c>
      <c r="N17" s="170">
        <v>0</v>
      </c>
      <c r="O17" s="170">
        <f>ROUND(E17*N17,2)</f>
        <v>0</v>
      </c>
      <c r="P17" s="170">
        <v>0.33</v>
      </c>
      <c r="Q17" s="170">
        <f>ROUND(E17*P17,2)</f>
        <v>2.38</v>
      </c>
      <c r="R17" s="172" t="s">
        <v>202</v>
      </c>
      <c r="S17" s="172" t="s">
        <v>135</v>
      </c>
      <c r="T17" s="173" t="s">
        <v>135</v>
      </c>
      <c r="U17" s="157">
        <v>0.625</v>
      </c>
      <c r="V17" s="157">
        <f>ROUND(E17*U17,2)</f>
        <v>4.5</v>
      </c>
      <c r="W17" s="157"/>
      <c r="X17" s="157" t="s">
        <v>203</v>
      </c>
      <c r="Y17" s="157" t="s">
        <v>129</v>
      </c>
      <c r="Z17" s="146"/>
      <c r="AA17" s="146"/>
      <c r="AB17" s="146"/>
      <c r="AC17" s="146"/>
      <c r="AD17" s="146"/>
      <c r="AE17" s="146"/>
      <c r="AF17" s="146"/>
      <c r="AG17" s="146" t="s">
        <v>204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2" x14ac:dyDescent="0.25">
      <c r="A18" s="153"/>
      <c r="B18" s="154"/>
      <c r="C18" s="193" t="s">
        <v>212</v>
      </c>
      <c r="D18" s="188"/>
      <c r="E18" s="189">
        <v>7.2</v>
      </c>
      <c r="F18" s="157"/>
      <c r="G18" s="157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6"/>
      <c r="AA18" s="146"/>
      <c r="AB18" s="146"/>
      <c r="AC18" s="146"/>
      <c r="AD18" s="146"/>
      <c r="AE18" s="146"/>
      <c r="AF18" s="146"/>
      <c r="AG18" s="146" t="s">
        <v>208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20.399999999999999" outlineLevel="1" x14ac:dyDescent="0.25">
      <c r="A19" s="167">
        <v>5</v>
      </c>
      <c r="B19" s="168" t="s">
        <v>218</v>
      </c>
      <c r="C19" s="183" t="s">
        <v>219</v>
      </c>
      <c r="D19" s="169" t="s">
        <v>201</v>
      </c>
      <c r="E19" s="170">
        <v>7.2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21</v>
      </c>
      <c r="M19" s="172">
        <f>G19*(1+L19/100)</f>
        <v>0</v>
      </c>
      <c r="N19" s="170">
        <v>0</v>
      </c>
      <c r="O19" s="170">
        <f>ROUND(E19*N19,2)</f>
        <v>0</v>
      </c>
      <c r="P19" s="170">
        <v>0.43423</v>
      </c>
      <c r="Q19" s="170">
        <f>ROUND(E19*P19,2)</f>
        <v>3.13</v>
      </c>
      <c r="R19" s="172" t="s">
        <v>202</v>
      </c>
      <c r="S19" s="172" t="s">
        <v>135</v>
      </c>
      <c r="T19" s="173" t="s">
        <v>135</v>
      </c>
      <c r="U19" s="157">
        <v>0.57999999999999996</v>
      </c>
      <c r="V19" s="157">
        <f>ROUND(E19*U19,2)</f>
        <v>4.18</v>
      </c>
      <c r="W19" s="157"/>
      <c r="X19" s="157" t="s">
        <v>203</v>
      </c>
      <c r="Y19" s="157" t="s">
        <v>129</v>
      </c>
      <c r="Z19" s="146"/>
      <c r="AA19" s="146"/>
      <c r="AB19" s="146"/>
      <c r="AC19" s="146"/>
      <c r="AD19" s="146"/>
      <c r="AE19" s="146"/>
      <c r="AF19" s="146"/>
      <c r="AG19" s="146" t="s">
        <v>204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2" x14ac:dyDescent="0.25">
      <c r="A20" s="153"/>
      <c r="B20" s="154"/>
      <c r="C20" s="193" t="s">
        <v>212</v>
      </c>
      <c r="D20" s="188"/>
      <c r="E20" s="189">
        <v>7.2</v>
      </c>
      <c r="F20" s="157"/>
      <c r="G20" s="157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6"/>
      <c r="AA20" s="146"/>
      <c r="AB20" s="146"/>
      <c r="AC20" s="146"/>
      <c r="AD20" s="146"/>
      <c r="AE20" s="146"/>
      <c r="AF20" s="146"/>
      <c r="AG20" s="146" t="s">
        <v>208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5">
      <c r="A21" s="167">
        <v>6</v>
      </c>
      <c r="B21" s="168" t="s">
        <v>220</v>
      </c>
      <c r="C21" s="183" t="s">
        <v>221</v>
      </c>
      <c r="D21" s="169" t="s">
        <v>222</v>
      </c>
      <c r="E21" s="170">
        <v>3.5</v>
      </c>
      <c r="F21" s="171"/>
      <c r="G21" s="172">
        <f>ROUND(E21*F21,2)</f>
        <v>0</v>
      </c>
      <c r="H21" s="171"/>
      <c r="I21" s="172">
        <f>ROUND(E21*H21,2)</f>
        <v>0</v>
      </c>
      <c r="J21" s="171"/>
      <c r="K21" s="172">
        <f>ROUND(E21*J21,2)</f>
        <v>0</v>
      </c>
      <c r="L21" s="172">
        <v>21</v>
      </c>
      <c r="M21" s="172">
        <f>G21*(1+L21/100)</f>
        <v>0</v>
      </c>
      <c r="N21" s="170">
        <v>0</v>
      </c>
      <c r="O21" s="170">
        <f>ROUND(E21*N21,2)</f>
        <v>0</v>
      </c>
      <c r="P21" s="170">
        <v>0.125</v>
      </c>
      <c r="Q21" s="170">
        <f>ROUND(E21*P21,2)</f>
        <v>0.44</v>
      </c>
      <c r="R21" s="172" t="s">
        <v>202</v>
      </c>
      <c r="S21" s="172" t="s">
        <v>135</v>
      </c>
      <c r="T21" s="173" t="s">
        <v>135</v>
      </c>
      <c r="U21" s="157">
        <v>0.08</v>
      </c>
      <c r="V21" s="157">
        <f>ROUND(E21*U21,2)</f>
        <v>0.28000000000000003</v>
      </c>
      <c r="W21" s="157"/>
      <c r="X21" s="157" t="s">
        <v>203</v>
      </c>
      <c r="Y21" s="157" t="s">
        <v>129</v>
      </c>
      <c r="Z21" s="146"/>
      <c r="AA21" s="146"/>
      <c r="AB21" s="146"/>
      <c r="AC21" s="146"/>
      <c r="AD21" s="146"/>
      <c r="AE21" s="146"/>
      <c r="AF21" s="146"/>
      <c r="AG21" s="146" t="s">
        <v>204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2" x14ac:dyDescent="0.25">
      <c r="A22" s="153"/>
      <c r="B22" s="154"/>
      <c r="C22" s="261" t="s">
        <v>223</v>
      </c>
      <c r="D22" s="262"/>
      <c r="E22" s="262"/>
      <c r="F22" s="262"/>
      <c r="G22" s="262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6"/>
      <c r="AA22" s="146"/>
      <c r="AB22" s="146"/>
      <c r="AC22" s="146"/>
      <c r="AD22" s="146"/>
      <c r="AE22" s="146"/>
      <c r="AF22" s="146"/>
      <c r="AG22" s="146" t="s">
        <v>206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74" t="str">
        <f>C22</f>
        <v>s vybouráním lože, s přemístěním hmot na skládku na vzdálenost do 3 m nebo naložením na dopravní prostředek</v>
      </c>
      <c r="BB22" s="146"/>
      <c r="BC22" s="146"/>
      <c r="BD22" s="146"/>
      <c r="BE22" s="146"/>
      <c r="BF22" s="146"/>
      <c r="BG22" s="146"/>
      <c r="BH22" s="146"/>
    </row>
    <row r="23" spans="1:60" outlineLevel="2" x14ac:dyDescent="0.25">
      <c r="A23" s="153"/>
      <c r="B23" s="154"/>
      <c r="C23" s="193" t="s">
        <v>224</v>
      </c>
      <c r="D23" s="188"/>
      <c r="E23" s="189">
        <v>3.5</v>
      </c>
      <c r="F23" s="157"/>
      <c r="G23" s="157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6"/>
      <c r="AA23" s="146"/>
      <c r="AB23" s="146"/>
      <c r="AC23" s="146"/>
      <c r="AD23" s="146"/>
      <c r="AE23" s="146"/>
      <c r="AF23" s="146"/>
      <c r="AG23" s="146" t="s">
        <v>208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5">
      <c r="A24" s="167">
        <v>7</v>
      </c>
      <c r="B24" s="168" t="s">
        <v>225</v>
      </c>
      <c r="C24" s="183" t="s">
        <v>226</v>
      </c>
      <c r="D24" s="169" t="s">
        <v>227</v>
      </c>
      <c r="E24" s="170">
        <v>0.52500000000000002</v>
      </c>
      <c r="F24" s="171"/>
      <c r="G24" s="172">
        <f>ROUND(E24*F24,2)</f>
        <v>0</v>
      </c>
      <c r="H24" s="171"/>
      <c r="I24" s="172">
        <f>ROUND(E24*H24,2)</f>
        <v>0</v>
      </c>
      <c r="J24" s="171"/>
      <c r="K24" s="172">
        <f>ROUND(E24*J24,2)</f>
        <v>0</v>
      </c>
      <c r="L24" s="172">
        <v>21</v>
      </c>
      <c r="M24" s="172">
        <f>G24*(1+L24/100)</f>
        <v>0</v>
      </c>
      <c r="N24" s="170">
        <v>0</v>
      </c>
      <c r="O24" s="170">
        <f>ROUND(E24*N24,2)</f>
        <v>0</v>
      </c>
      <c r="P24" s="170">
        <v>0</v>
      </c>
      <c r="Q24" s="170">
        <f>ROUND(E24*P24,2)</f>
        <v>0</v>
      </c>
      <c r="R24" s="172" t="s">
        <v>228</v>
      </c>
      <c r="S24" s="172" t="s">
        <v>135</v>
      </c>
      <c r="T24" s="173" t="s">
        <v>135</v>
      </c>
      <c r="U24" s="157">
        <v>1.34E-2</v>
      </c>
      <c r="V24" s="157">
        <f>ROUND(E24*U24,2)</f>
        <v>0.01</v>
      </c>
      <c r="W24" s="157"/>
      <c r="X24" s="157" t="s">
        <v>203</v>
      </c>
      <c r="Y24" s="157" t="s">
        <v>129</v>
      </c>
      <c r="Z24" s="146"/>
      <c r="AA24" s="146"/>
      <c r="AB24" s="146"/>
      <c r="AC24" s="146"/>
      <c r="AD24" s="146"/>
      <c r="AE24" s="146"/>
      <c r="AF24" s="146"/>
      <c r="AG24" s="146" t="s">
        <v>204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2" x14ac:dyDescent="0.25">
      <c r="A25" s="153"/>
      <c r="B25" s="154"/>
      <c r="C25" s="261" t="s">
        <v>229</v>
      </c>
      <c r="D25" s="262"/>
      <c r="E25" s="262"/>
      <c r="F25" s="262"/>
      <c r="G25" s="262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6"/>
      <c r="AA25" s="146"/>
      <c r="AB25" s="146"/>
      <c r="AC25" s="146"/>
      <c r="AD25" s="146"/>
      <c r="AE25" s="146"/>
      <c r="AF25" s="146"/>
      <c r="AG25" s="146" t="s">
        <v>206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74" t="str">
        <f>C25</f>
        <v>nebo lesní půdy, s vodorovným přemístěním na hromady v místě upotřebení nebo na dočasné či trvalé skládky se složením</v>
      </c>
      <c r="BB25" s="146"/>
      <c r="BC25" s="146"/>
      <c r="BD25" s="146"/>
      <c r="BE25" s="146"/>
      <c r="BF25" s="146"/>
      <c r="BG25" s="146"/>
      <c r="BH25" s="146"/>
    </row>
    <row r="26" spans="1:60" outlineLevel="2" x14ac:dyDescent="0.25">
      <c r="A26" s="153"/>
      <c r="B26" s="154"/>
      <c r="C26" s="193" t="s">
        <v>230</v>
      </c>
      <c r="D26" s="188"/>
      <c r="E26" s="189">
        <v>0.52500000000000002</v>
      </c>
      <c r="F26" s="157"/>
      <c r="G26" s="157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6"/>
      <c r="AA26" s="146"/>
      <c r="AB26" s="146"/>
      <c r="AC26" s="146"/>
      <c r="AD26" s="146"/>
      <c r="AE26" s="146"/>
      <c r="AF26" s="146"/>
      <c r="AG26" s="146" t="s">
        <v>208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5">
      <c r="A27" s="167">
        <v>8</v>
      </c>
      <c r="B27" s="168" t="s">
        <v>231</v>
      </c>
      <c r="C27" s="183" t="s">
        <v>232</v>
      </c>
      <c r="D27" s="169" t="s">
        <v>227</v>
      </c>
      <c r="E27" s="170">
        <v>1.4875</v>
      </c>
      <c r="F27" s="171"/>
      <c r="G27" s="172">
        <f>ROUND(E27*F27,2)</f>
        <v>0</v>
      </c>
      <c r="H27" s="171"/>
      <c r="I27" s="172">
        <f>ROUND(E27*H27,2)</f>
        <v>0</v>
      </c>
      <c r="J27" s="171"/>
      <c r="K27" s="172">
        <f>ROUND(E27*J27,2)</f>
        <v>0</v>
      </c>
      <c r="L27" s="172">
        <v>21</v>
      </c>
      <c r="M27" s="172">
        <f>G27*(1+L27/100)</f>
        <v>0</v>
      </c>
      <c r="N27" s="170">
        <v>0</v>
      </c>
      <c r="O27" s="170">
        <f>ROUND(E27*N27,2)</f>
        <v>0</v>
      </c>
      <c r="P27" s="170">
        <v>0</v>
      </c>
      <c r="Q27" s="170">
        <f>ROUND(E27*P27,2)</f>
        <v>0</v>
      </c>
      <c r="R27" s="172" t="s">
        <v>228</v>
      </c>
      <c r="S27" s="172" t="s">
        <v>135</v>
      </c>
      <c r="T27" s="173" t="s">
        <v>135</v>
      </c>
      <c r="U27" s="157">
        <v>0.26666000000000001</v>
      </c>
      <c r="V27" s="157">
        <f>ROUND(E27*U27,2)</f>
        <v>0.4</v>
      </c>
      <c r="W27" s="157"/>
      <c r="X27" s="157" t="s">
        <v>203</v>
      </c>
      <c r="Y27" s="157" t="s">
        <v>129</v>
      </c>
      <c r="Z27" s="146"/>
      <c r="AA27" s="146"/>
      <c r="AB27" s="146"/>
      <c r="AC27" s="146"/>
      <c r="AD27" s="146"/>
      <c r="AE27" s="146"/>
      <c r="AF27" s="146"/>
      <c r="AG27" s="146" t="s">
        <v>204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ht="21" outlineLevel="2" x14ac:dyDescent="0.25">
      <c r="A28" s="153"/>
      <c r="B28" s="154"/>
      <c r="C28" s="261" t="s">
        <v>233</v>
      </c>
      <c r="D28" s="262"/>
      <c r="E28" s="262"/>
      <c r="F28" s="262"/>
      <c r="G28" s="262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6"/>
      <c r="AA28" s="146"/>
      <c r="AB28" s="146"/>
      <c r="AC28" s="146"/>
      <c r="AD28" s="146"/>
      <c r="AE28" s="146"/>
      <c r="AF28" s="146"/>
      <c r="AG28" s="146" t="s">
        <v>206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74" t="str">
        <f>C28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8" s="146"/>
      <c r="BC28" s="146"/>
      <c r="BD28" s="146"/>
      <c r="BE28" s="146"/>
      <c r="BF28" s="146"/>
      <c r="BG28" s="146"/>
      <c r="BH28" s="146"/>
    </row>
    <row r="29" spans="1:60" outlineLevel="2" x14ac:dyDescent="0.25">
      <c r="A29" s="153"/>
      <c r="B29" s="154"/>
      <c r="C29" s="193" t="s">
        <v>234</v>
      </c>
      <c r="D29" s="188"/>
      <c r="E29" s="189">
        <v>1.4875</v>
      </c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6"/>
      <c r="AA29" s="146"/>
      <c r="AB29" s="146"/>
      <c r="AC29" s="146"/>
      <c r="AD29" s="146"/>
      <c r="AE29" s="146"/>
      <c r="AF29" s="146"/>
      <c r="AG29" s="146" t="s">
        <v>208</v>
      </c>
      <c r="AH29" s="146">
        <v>0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5">
      <c r="A30" s="167">
        <v>9</v>
      </c>
      <c r="B30" s="168" t="s">
        <v>235</v>
      </c>
      <c r="C30" s="183" t="s">
        <v>236</v>
      </c>
      <c r="D30" s="169" t="s">
        <v>227</v>
      </c>
      <c r="E30" s="170">
        <v>1.4875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21</v>
      </c>
      <c r="M30" s="172">
        <f>G30*(1+L30/100)</f>
        <v>0</v>
      </c>
      <c r="N30" s="170">
        <v>0</v>
      </c>
      <c r="O30" s="170">
        <f>ROUND(E30*N30,2)</f>
        <v>0</v>
      </c>
      <c r="P30" s="170">
        <v>0</v>
      </c>
      <c r="Q30" s="170">
        <f>ROUND(E30*P30,2)</f>
        <v>0</v>
      </c>
      <c r="R30" s="172" t="s">
        <v>228</v>
      </c>
      <c r="S30" s="172" t="s">
        <v>135</v>
      </c>
      <c r="T30" s="173" t="s">
        <v>135</v>
      </c>
      <c r="U30" s="157">
        <v>4.3099999999999999E-2</v>
      </c>
      <c r="V30" s="157">
        <f>ROUND(E30*U30,2)</f>
        <v>0.06</v>
      </c>
      <c r="W30" s="157"/>
      <c r="X30" s="157" t="s">
        <v>203</v>
      </c>
      <c r="Y30" s="157" t="s">
        <v>129</v>
      </c>
      <c r="Z30" s="146"/>
      <c r="AA30" s="146"/>
      <c r="AB30" s="146"/>
      <c r="AC30" s="146"/>
      <c r="AD30" s="146"/>
      <c r="AE30" s="146"/>
      <c r="AF30" s="146"/>
      <c r="AG30" s="146" t="s">
        <v>204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ht="21" outlineLevel="2" x14ac:dyDescent="0.25">
      <c r="A31" s="153"/>
      <c r="B31" s="154"/>
      <c r="C31" s="261" t="s">
        <v>233</v>
      </c>
      <c r="D31" s="262"/>
      <c r="E31" s="262"/>
      <c r="F31" s="262"/>
      <c r="G31" s="262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6"/>
      <c r="AA31" s="146"/>
      <c r="AB31" s="146"/>
      <c r="AC31" s="146"/>
      <c r="AD31" s="146"/>
      <c r="AE31" s="146"/>
      <c r="AF31" s="146"/>
      <c r="AG31" s="146" t="s">
        <v>206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74" t="str">
        <f>C31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1" s="146"/>
      <c r="BC31" s="146"/>
      <c r="BD31" s="146"/>
      <c r="BE31" s="146"/>
      <c r="BF31" s="146"/>
      <c r="BG31" s="146"/>
      <c r="BH31" s="146"/>
    </row>
    <row r="32" spans="1:60" outlineLevel="2" x14ac:dyDescent="0.25">
      <c r="A32" s="153"/>
      <c r="B32" s="154"/>
      <c r="C32" s="193" t="s">
        <v>237</v>
      </c>
      <c r="D32" s="188"/>
      <c r="E32" s="189">
        <v>1.4875</v>
      </c>
      <c r="F32" s="157"/>
      <c r="G32" s="157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6"/>
      <c r="AA32" s="146"/>
      <c r="AB32" s="146"/>
      <c r="AC32" s="146"/>
      <c r="AD32" s="146"/>
      <c r="AE32" s="146"/>
      <c r="AF32" s="146"/>
      <c r="AG32" s="146" t="s">
        <v>208</v>
      </c>
      <c r="AH32" s="146">
        <v>5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 x14ac:dyDescent="0.25">
      <c r="A33" s="167">
        <v>10</v>
      </c>
      <c r="B33" s="168" t="s">
        <v>238</v>
      </c>
      <c r="C33" s="183" t="s">
        <v>239</v>
      </c>
      <c r="D33" s="169" t="s">
        <v>227</v>
      </c>
      <c r="E33" s="170">
        <v>2.3759999999999999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21</v>
      </c>
      <c r="M33" s="172">
        <f>G33*(1+L33/100)</f>
        <v>0</v>
      </c>
      <c r="N33" s="170">
        <v>0</v>
      </c>
      <c r="O33" s="170">
        <f>ROUND(E33*N33,2)</f>
        <v>0</v>
      </c>
      <c r="P33" s="170">
        <v>0</v>
      </c>
      <c r="Q33" s="170">
        <f>ROUND(E33*P33,2)</f>
        <v>0</v>
      </c>
      <c r="R33" s="172" t="s">
        <v>228</v>
      </c>
      <c r="S33" s="172" t="s">
        <v>135</v>
      </c>
      <c r="T33" s="173" t="s">
        <v>135</v>
      </c>
      <c r="U33" s="157">
        <v>0.36499999999999999</v>
      </c>
      <c r="V33" s="157">
        <f>ROUND(E33*U33,2)</f>
        <v>0.87</v>
      </c>
      <c r="W33" s="157"/>
      <c r="X33" s="157" t="s">
        <v>203</v>
      </c>
      <c r="Y33" s="157" t="s">
        <v>129</v>
      </c>
      <c r="Z33" s="146"/>
      <c r="AA33" s="146"/>
      <c r="AB33" s="146"/>
      <c r="AC33" s="146"/>
      <c r="AD33" s="146"/>
      <c r="AE33" s="146"/>
      <c r="AF33" s="146"/>
      <c r="AG33" s="146" t="s">
        <v>204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ht="21" outlineLevel="2" x14ac:dyDescent="0.25">
      <c r="A34" s="153"/>
      <c r="B34" s="154"/>
      <c r="C34" s="261" t="s">
        <v>240</v>
      </c>
      <c r="D34" s="262"/>
      <c r="E34" s="262"/>
      <c r="F34" s="262"/>
      <c r="G34" s="262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6"/>
      <c r="AA34" s="146"/>
      <c r="AB34" s="146"/>
      <c r="AC34" s="146"/>
      <c r="AD34" s="146"/>
      <c r="AE34" s="146"/>
      <c r="AF34" s="146"/>
      <c r="AG34" s="146" t="s">
        <v>206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74" t="str">
        <f>C34</f>
        <v>zapažených i nezapažených s urovnáním dna do předepsaného profilu a spádu, s přehozením výkopku na přilehlém terénu na vzdálenost do 3 m od podélné osy rýhy nebo s naložením výkopku na dopravní prostředek.</v>
      </c>
      <c r="BB34" s="146"/>
      <c r="BC34" s="146"/>
      <c r="BD34" s="146"/>
      <c r="BE34" s="146"/>
      <c r="BF34" s="146"/>
      <c r="BG34" s="146"/>
      <c r="BH34" s="146"/>
    </row>
    <row r="35" spans="1:60" outlineLevel="2" x14ac:dyDescent="0.25">
      <c r="A35" s="153"/>
      <c r="B35" s="154"/>
      <c r="C35" s="193" t="s">
        <v>241</v>
      </c>
      <c r="D35" s="188"/>
      <c r="E35" s="189">
        <v>2.3759999999999999</v>
      </c>
      <c r="F35" s="157"/>
      <c r="G35" s="157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6"/>
      <c r="AA35" s="146"/>
      <c r="AB35" s="146"/>
      <c r="AC35" s="146"/>
      <c r="AD35" s="146"/>
      <c r="AE35" s="146"/>
      <c r="AF35" s="146"/>
      <c r="AG35" s="146" t="s">
        <v>208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5">
      <c r="A36" s="167">
        <v>11</v>
      </c>
      <c r="B36" s="168" t="s">
        <v>242</v>
      </c>
      <c r="C36" s="183" t="s">
        <v>243</v>
      </c>
      <c r="D36" s="169" t="s">
        <v>227</v>
      </c>
      <c r="E36" s="170">
        <v>2.3759999999999999</v>
      </c>
      <c r="F36" s="171"/>
      <c r="G36" s="172">
        <f>ROUND(E36*F36,2)</f>
        <v>0</v>
      </c>
      <c r="H36" s="171"/>
      <c r="I36" s="172">
        <f>ROUND(E36*H36,2)</f>
        <v>0</v>
      </c>
      <c r="J36" s="171"/>
      <c r="K36" s="172">
        <f>ROUND(E36*J36,2)</f>
        <v>0</v>
      </c>
      <c r="L36" s="172">
        <v>21</v>
      </c>
      <c r="M36" s="172">
        <f>G36*(1+L36/100)</f>
        <v>0</v>
      </c>
      <c r="N36" s="170">
        <v>0</v>
      </c>
      <c r="O36" s="170">
        <f>ROUND(E36*N36,2)</f>
        <v>0</v>
      </c>
      <c r="P36" s="170">
        <v>0</v>
      </c>
      <c r="Q36" s="170">
        <f>ROUND(E36*P36,2)</f>
        <v>0</v>
      </c>
      <c r="R36" s="172" t="s">
        <v>228</v>
      </c>
      <c r="S36" s="172" t="s">
        <v>135</v>
      </c>
      <c r="T36" s="173" t="s">
        <v>135</v>
      </c>
      <c r="U36" s="157">
        <v>0.38979999999999998</v>
      </c>
      <c r="V36" s="157">
        <f>ROUND(E36*U36,2)</f>
        <v>0.93</v>
      </c>
      <c r="W36" s="157"/>
      <c r="X36" s="157" t="s">
        <v>203</v>
      </c>
      <c r="Y36" s="157" t="s">
        <v>129</v>
      </c>
      <c r="Z36" s="146"/>
      <c r="AA36" s="146"/>
      <c r="AB36" s="146"/>
      <c r="AC36" s="146"/>
      <c r="AD36" s="146"/>
      <c r="AE36" s="146"/>
      <c r="AF36" s="146"/>
      <c r="AG36" s="146" t="s">
        <v>204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ht="21" outlineLevel="2" x14ac:dyDescent="0.25">
      <c r="A37" s="153"/>
      <c r="B37" s="154"/>
      <c r="C37" s="261" t="s">
        <v>240</v>
      </c>
      <c r="D37" s="262"/>
      <c r="E37" s="262"/>
      <c r="F37" s="262"/>
      <c r="G37" s="262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6"/>
      <c r="AA37" s="146"/>
      <c r="AB37" s="146"/>
      <c r="AC37" s="146"/>
      <c r="AD37" s="146"/>
      <c r="AE37" s="146"/>
      <c r="AF37" s="146"/>
      <c r="AG37" s="146" t="s">
        <v>206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74" t="str">
        <f>C37</f>
        <v>zapažených i nezapažených s urovnáním dna do předepsaného profilu a spádu, s přehozením výkopku na přilehlém terénu na vzdálenost do 3 m od podélné osy rýhy nebo s naložením výkopku na dopravní prostředek.</v>
      </c>
      <c r="BB37" s="146"/>
      <c r="BC37" s="146"/>
      <c r="BD37" s="146"/>
      <c r="BE37" s="146"/>
      <c r="BF37" s="146"/>
      <c r="BG37" s="146"/>
      <c r="BH37" s="146"/>
    </row>
    <row r="38" spans="1:60" outlineLevel="2" x14ac:dyDescent="0.25">
      <c r="A38" s="153"/>
      <c r="B38" s="154"/>
      <c r="C38" s="193" t="s">
        <v>244</v>
      </c>
      <c r="D38" s="188"/>
      <c r="E38" s="189">
        <v>2.3759999999999999</v>
      </c>
      <c r="F38" s="157"/>
      <c r="G38" s="157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6"/>
      <c r="AA38" s="146"/>
      <c r="AB38" s="146"/>
      <c r="AC38" s="146"/>
      <c r="AD38" s="146"/>
      <c r="AE38" s="146"/>
      <c r="AF38" s="146"/>
      <c r="AG38" s="146" t="s">
        <v>208</v>
      </c>
      <c r="AH38" s="146">
        <v>5</v>
      </c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5">
      <c r="A39" s="167">
        <v>12</v>
      </c>
      <c r="B39" s="168" t="s">
        <v>245</v>
      </c>
      <c r="C39" s="183" t="s">
        <v>246</v>
      </c>
      <c r="D39" s="169" t="s">
        <v>227</v>
      </c>
      <c r="E39" s="170">
        <v>0.52800000000000002</v>
      </c>
      <c r="F39" s="171"/>
      <c r="G39" s="172">
        <f>ROUND(E39*F39,2)</f>
        <v>0</v>
      </c>
      <c r="H39" s="171"/>
      <c r="I39" s="172">
        <f>ROUND(E39*H39,2)</f>
        <v>0</v>
      </c>
      <c r="J39" s="171"/>
      <c r="K39" s="172">
        <f>ROUND(E39*J39,2)</f>
        <v>0</v>
      </c>
      <c r="L39" s="172">
        <v>21</v>
      </c>
      <c r="M39" s="172">
        <f>G39*(1+L39/100)</f>
        <v>0</v>
      </c>
      <c r="N39" s="170">
        <v>0</v>
      </c>
      <c r="O39" s="170">
        <f>ROUND(E39*N39,2)</f>
        <v>0</v>
      </c>
      <c r="P39" s="170">
        <v>0</v>
      </c>
      <c r="Q39" s="170">
        <f>ROUND(E39*P39,2)</f>
        <v>0</v>
      </c>
      <c r="R39" s="172" t="s">
        <v>228</v>
      </c>
      <c r="S39" s="172" t="s">
        <v>135</v>
      </c>
      <c r="T39" s="173" t="s">
        <v>135</v>
      </c>
      <c r="U39" s="157">
        <v>3.5329999999999999</v>
      </c>
      <c r="V39" s="157">
        <f>ROUND(E39*U39,2)</f>
        <v>1.87</v>
      </c>
      <c r="W39" s="157"/>
      <c r="X39" s="157" t="s">
        <v>203</v>
      </c>
      <c r="Y39" s="157" t="s">
        <v>129</v>
      </c>
      <c r="Z39" s="146"/>
      <c r="AA39" s="146"/>
      <c r="AB39" s="146"/>
      <c r="AC39" s="146"/>
      <c r="AD39" s="146"/>
      <c r="AE39" s="146"/>
      <c r="AF39" s="146"/>
      <c r="AG39" s="146" t="s">
        <v>204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2" x14ac:dyDescent="0.25">
      <c r="A40" s="153"/>
      <c r="B40" s="154"/>
      <c r="C40" s="261" t="s">
        <v>247</v>
      </c>
      <c r="D40" s="262"/>
      <c r="E40" s="262"/>
      <c r="F40" s="262"/>
      <c r="G40" s="262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6"/>
      <c r="AA40" s="146"/>
      <c r="AB40" s="146"/>
      <c r="AC40" s="146"/>
      <c r="AD40" s="146"/>
      <c r="AE40" s="146"/>
      <c r="AF40" s="146"/>
      <c r="AG40" s="146" t="s">
        <v>206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2" x14ac:dyDescent="0.25">
      <c r="A41" s="153"/>
      <c r="B41" s="154"/>
      <c r="C41" s="193" t="s">
        <v>248</v>
      </c>
      <c r="D41" s="188"/>
      <c r="E41" s="189">
        <v>0.52800000000000002</v>
      </c>
      <c r="F41" s="157"/>
      <c r="G41" s="157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6"/>
      <c r="AA41" s="146"/>
      <c r="AB41" s="146"/>
      <c r="AC41" s="146"/>
      <c r="AD41" s="146"/>
      <c r="AE41" s="146"/>
      <c r="AF41" s="146"/>
      <c r="AG41" s="146" t="s">
        <v>208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5">
      <c r="A42" s="167">
        <v>13</v>
      </c>
      <c r="B42" s="168" t="s">
        <v>249</v>
      </c>
      <c r="C42" s="183" t="s">
        <v>250</v>
      </c>
      <c r="D42" s="169" t="s">
        <v>227</v>
      </c>
      <c r="E42" s="170">
        <v>4.3914999999999997</v>
      </c>
      <c r="F42" s="171"/>
      <c r="G42" s="172">
        <f>ROUND(E42*F42,2)</f>
        <v>0</v>
      </c>
      <c r="H42" s="171"/>
      <c r="I42" s="172">
        <f>ROUND(E42*H42,2)</f>
        <v>0</v>
      </c>
      <c r="J42" s="171"/>
      <c r="K42" s="172">
        <f>ROUND(E42*J42,2)</f>
        <v>0</v>
      </c>
      <c r="L42" s="172">
        <v>21</v>
      </c>
      <c r="M42" s="172">
        <f>G42*(1+L42/100)</f>
        <v>0</v>
      </c>
      <c r="N42" s="170">
        <v>0</v>
      </c>
      <c r="O42" s="170">
        <f>ROUND(E42*N42,2)</f>
        <v>0</v>
      </c>
      <c r="P42" s="170">
        <v>0</v>
      </c>
      <c r="Q42" s="170">
        <f>ROUND(E42*P42,2)</f>
        <v>0</v>
      </c>
      <c r="R42" s="172" t="s">
        <v>228</v>
      </c>
      <c r="S42" s="172" t="s">
        <v>135</v>
      </c>
      <c r="T42" s="173" t="s">
        <v>135</v>
      </c>
      <c r="U42" s="157">
        <v>1.0999999999999999E-2</v>
      </c>
      <c r="V42" s="157">
        <f>ROUND(E42*U42,2)</f>
        <v>0.05</v>
      </c>
      <c r="W42" s="157"/>
      <c r="X42" s="157" t="s">
        <v>203</v>
      </c>
      <c r="Y42" s="157" t="s">
        <v>129</v>
      </c>
      <c r="Z42" s="146"/>
      <c r="AA42" s="146"/>
      <c r="AB42" s="146"/>
      <c r="AC42" s="146"/>
      <c r="AD42" s="146"/>
      <c r="AE42" s="146"/>
      <c r="AF42" s="146"/>
      <c r="AG42" s="146" t="s">
        <v>204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2" x14ac:dyDescent="0.25">
      <c r="A43" s="153"/>
      <c r="B43" s="154"/>
      <c r="C43" s="261" t="s">
        <v>251</v>
      </c>
      <c r="D43" s="262"/>
      <c r="E43" s="262"/>
      <c r="F43" s="262"/>
      <c r="G43" s="262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6"/>
      <c r="AA43" s="146"/>
      <c r="AB43" s="146"/>
      <c r="AC43" s="146"/>
      <c r="AD43" s="146"/>
      <c r="AE43" s="146"/>
      <c r="AF43" s="146"/>
      <c r="AG43" s="146" t="s">
        <v>206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2" x14ac:dyDescent="0.25">
      <c r="A44" s="153"/>
      <c r="B44" s="154"/>
      <c r="C44" s="193" t="s">
        <v>237</v>
      </c>
      <c r="D44" s="188"/>
      <c r="E44" s="189">
        <v>1.4875</v>
      </c>
      <c r="F44" s="157"/>
      <c r="G44" s="157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6"/>
      <c r="AA44" s="146"/>
      <c r="AB44" s="146"/>
      <c r="AC44" s="146"/>
      <c r="AD44" s="146"/>
      <c r="AE44" s="146"/>
      <c r="AF44" s="146"/>
      <c r="AG44" s="146" t="s">
        <v>208</v>
      </c>
      <c r="AH44" s="146">
        <v>5</v>
      </c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3" x14ac:dyDescent="0.25">
      <c r="A45" s="153"/>
      <c r="B45" s="154"/>
      <c r="C45" s="193" t="s">
        <v>244</v>
      </c>
      <c r="D45" s="188"/>
      <c r="E45" s="189">
        <v>2.3759999999999999</v>
      </c>
      <c r="F45" s="157"/>
      <c r="G45" s="157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57"/>
      <c r="Z45" s="146"/>
      <c r="AA45" s="146"/>
      <c r="AB45" s="146"/>
      <c r="AC45" s="146"/>
      <c r="AD45" s="146"/>
      <c r="AE45" s="146"/>
      <c r="AF45" s="146"/>
      <c r="AG45" s="146" t="s">
        <v>208</v>
      </c>
      <c r="AH45" s="146">
        <v>5</v>
      </c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3" x14ac:dyDescent="0.25">
      <c r="A46" s="153"/>
      <c r="B46" s="154"/>
      <c r="C46" s="193" t="s">
        <v>252</v>
      </c>
      <c r="D46" s="188"/>
      <c r="E46" s="189">
        <v>0.52800000000000002</v>
      </c>
      <c r="F46" s="157"/>
      <c r="G46" s="157"/>
      <c r="H46" s="157"/>
      <c r="I46" s="157"/>
      <c r="J46" s="157"/>
      <c r="K46" s="157"/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Y46" s="157"/>
      <c r="Z46" s="146"/>
      <c r="AA46" s="146"/>
      <c r="AB46" s="146"/>
      <c r="AC46" s="146"/>
      <c r="AD46" s="146"/>
      <c r="AE46" s="146"/>
      <c r="AF46" s="146"/>
      <c r="AG46" s="146" t="s">
        <v>208</v>
      </c>
      <c r="AH46" s="146">
        <v>5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5">
      <c r="A47" s="167">
        <v>14</v>
      </c>
      <c r="B47" s="168" t="s">
        <v>253</v>
      </c>
      <c r="C47" s="183" t="s">
        <v>254</v>
      </c>
      <c r="D47" s="169" t="s">
        <v>227</v>
      </c>
      <c r="E47" s="170">
        <v>4.3914999999999997</v>
      </c>
      <c r="F47" s="171"/>
      <c r="G47" s="172">
        <f>ROUND(E47*F47,2)</f>
        <v>0</v>
      </c>
      <c r="H47" s="171"/>
      <c r="I47" s="172">
        <f>ROUND(E47*H47,2)</f>
        <v>0</v>
      </c>
      <c r="J47" s="171"/>
      <c r="K47" s="172">
        <f>ROUND(E47*J47,2)</f>
        <v>0</v>
      </c>
      <c r="L47" s="172">
        <v>21</v>
      </c>
      <c r="M47" s="172">
        <f>G47*(1+L47/100)</f>
        <v>0</v>
      </c>
      <c r="N47" s="170">
        <v>0</v>
      </c>
      <c r="O47" s="170">
        <f>ROUND(E47*N47,2)</f>
        <v>0</v>
      </c>
      <c r="P47" s="170">
        <v>0</v>
      </c>
      <c r="Q47" s="170">
        <f>ROUND(E47*P47,2)</f>
        <v>0</v>
      </c>
      <c r="R47" s="172" t="s">
        <v>228</v>
      </c>
      <c r="S47" s="172" t="s">
        <v>135</v>
      </c>
      <c r="T47" s="173" t="s">
        <v>135</v>
      </c>
      <c r="U47" s="157">
        <v>1.0999999999999999E-2</v>
      </c>
      <c r="V47" s="157">
        <f>ROUND(E47*U47,2)</f>
        <v>0.05</v>
      </c>
      <c r="W47" s="157"/>
      <c r="X47" s="157" t="s">
        <v>203</v>
      </c>
      <c r="Y47" s="157" t="s">
        <v>129</v>
      </c>
      <c r="Z47" s="146"/>
      <c r="AA47" s="146"/>
      <c r="AB47" s="146"/>
      <c r="AC47" s="146"/>
      <c r="AD47" s="146"/>
      <c r="AE47" s="146"/>
      <c r="AF47" s="146"/>
      <c r="AG47" s="146" t="s">
        <v>204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2" x14ac:dyDescent="0.25">
      <c r="A48" s="153"/>
      <c r="B48" s="154"/>
      <c r="C48" s="261" t="s">
        <v>251</v>
      </c>
      <c r="D48" s="262"/>
      <c r="E48" s="262"/>
      <c r="F48" s="262"/>
      <c r="G48" s="262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6"/>
      <c r="AA48" s="146"/>
      <c r="AB48" s="146"/>
      <c r="AC48" s="146"/>
      <c r="AD48" s="146"/>
      <c r="AE48" s="146"/>
      <c r="AF48" s="146"/>
      <c r="AG48" s="146" t="s">
        <v>206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2" x14ac:dyDescent="0.25">
      <c r="A49" s="153"/>
      <c r="B49" s="154"/>
      <c r="C49" s="193" t="s">
        <v>255</v>
      </c>
      <c r="D49" s="188"/>
      <c r="E49" s="189">
        <v>1.8029999999999999</v>
      </c>
      <c r="F49" s="157"/>
      <c r="G49" s="157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6"/>
      <c r="AA49" s="146"/>
      <c r="AB49" s="146"/>
      <c r="AC49" s="146"/>
      <c r="AD49" s="146"/>
      <c r="AE49" s="146"/>
      <c r="AF49" s="146"/>
      <c r="AG49" s="146" t="s">
        <v>208</v>
      </c>
      <c r="AH49" s="146">
        <v>0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3" x14ac:dyDescent="0.25">
      <c r="A50" s="153"/>
      <c r="B50" s="154"/>
      <c r="C50" s="193" t="s">
        <v>256</v>
      </c>
      <c r="D50" s="188"/>
      <c r="E50" s="189">
        <v>2.5884999999999998</v>
      </c>
      <c r="F50" s="157"/>
      <c r="G50" s="157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6"/>
      <c r="AA50" s="146"/>
      <c r="AB50" s="146"/>
      <c r="AC50" s="146"/>
      <c r="AD50" s="146"/>
      <c r="AE50" s="146"/>
      <c r="AF50" s="146"/>
      <c r="AG50" s="146" t="s">
        <v>208</v>
      </c>
      <c r="AH50" s="146">
        <v>0</v>
      </c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ht="20.399999999999999" outlineLevel="1" x14ac:dyDescent="0.25">
      <c r="A51" s="167">
        <v>15</v>
      </c>
      <c r="B51" s="168" t="s">
        <v>257</v>
      </c>
      <c r="C51" s="183" t="s">
        <v>258</v>
      </c>
      <c r="D51" s="169" t="s">
        <v>227</v>
      </c>
      <c r="E51" s="170">
        <v>43.914999999999999</v>
      </c>
      <c r="F51" s="171"/>
      <c r="G51" s="172">
        <f>ROUND(E51*F51,2)</f>
        <v>0</v>
      </c>
      <c r="H51" s="171"/>
      <c r="I51" s="172">
        <f>ROUND(E51*H51,2)</f>
        <v>0</v>
      </c>
      <c r="J51" s="171"/>
      <c r="K51" s="172">
        <f>ROUND(E51*J51,2)</f>
        <v>0</v>
      </c>
      <c r="L51" s="172">
        <v>21</v>
      </c>
      <c r="M51" s="172">
        <f>G51*(1+L51/100)</f>
        <v>0</v>
      </c>
      <c r="N51" s="170">
        <v>0</v>
      </c>
      <c r="O51" s="170">
        <f>ROUND(E51*N51,2)</f>
        <v>0</v>
      </c>
      <c r="P51" s="170">
        <v>0</v>
      </c>
      <c r="Q51" s="170">
        <f>ROUND(E51*P51,2)</f>
        <v>0</v>
      </c>
      <c r="R51" s="172" t="s">
        <v>228</v>
      </c>
      <c r="S51" s="172" t="s">
        <v>135</v>
      </c>
      <c r="T51" s="173" t="s">
        <v>135</v>
      </c>
      <c r="U51" s="157">
        <v>0</v>
      </c>
      <c r="V51" s="157">
        <f>ROUND(E51*U51,2)</f>
        <v>0</v>
      </c>
      <c r="W51" s="157"/>
      <c r="X51" s="157" t="s">
        <v>203</v>
      </c>
      <c r="Y51" s="157" t="s">
        <v>129</v>
      </c>
      <c r="Z51" s="146"/>
      <c r="AA51" s="146"/>
      <c r="AB51" s="146"/>
      <c r="AC51" s="146"/>
      <c r="AD51" s="146"/>
      <c r="AE51" s="146"/>
      <c r="AF51" s="146"/>
      <c r="AG51" s="146" t="s">
        <v>204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2" x14ac:dyDescent="0.25">
      <c r="A52" s="153"/>
      <c r="B52" s="154"/>
      <c r="C52" s="261" t="s">
        <v>251</v>
      </c>
      <c r="D52" s="262"/>
      <c r="E52" s="262"/>
      <c r="F52" s="262"/>
      <c r="G52" s="262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6"/>
      <c r="AA52" s="146"/>
      <c r="AB52" s="146"/>
      <c r="AC52" s="146"/>
      <c r="AD52" s="146"/>
      <c r="AE52" s="146"/>
      <c r="AF52" s="146"/>
      <c r="AG52" s="146" t="s">
        <v>206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2" x14ac:dyDescent="0.25">
      <c r="A53" s="153"/>
      <c r="B53" s="154"/>
      <c r="C53" s="193" t="s">
        <v>259</v>
      </c>
      <c r="D53" s="188"/>
      <c r="E53" s="189">
        <v>43.914999999999999</v>
      </c>
      <c r="F53" s="157"/>
      <c r="G53" s="157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6"/>
      <c r="AA53" s="146"/>
      <c r="AB53" s="146"/>
      <c r="AC53" s="146"/>
      <c r="AD53" s="146"/>
      <c r="AE53" s="146"/>
      <c r="AF53" s="146"/>
      <c r="AG53" s="146" t="s">
        <v>208</v>
      </c>
      <c r="AH53" s="146">
        <v>5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ht="20.399999999999999" outlineLevel="1" x14ac:dyDescent="0.25">
      <c r="A54" s="167">
        <v>16</v>
      </c>
      <c r="B54" s="168" t="s">
        <v>260</v>
      </c>
      <c r="C54" s="183" t="s">
        <v>261</v>
      </c>
      <c r="D54" s="169" t="s">
        <v>227</v>
      </c>
      <c r="E54" s="170">
        <v>4.3914999999999997</v>
      </c>
      <c r="F54" s="171"/>
      <c r="G54" s="172">
        <f>ROUND(E54*F54,2)</f>
        <v>0</v>
      </c>
      <c r="H54" s="171"/>
      <c r="I54" s="172">
        <f>ROUND(E54*H54,2)</f>
        <v>0</v>
      </c>
      <c r="J54" s="171"/>
      <c r="K54" s="172">
        <f>ROUND(E54*J54,2)</f>
        <v>0</v>
      </c>
      <c r="L54" s="172">
        <v>21</v>
      </c>
      <c r="M54" s="172">
        <f>G54*(1+L54/100)</f>
        <v>0</v>
      </c>
      <c r="N54" s="170">
        <v>0</v>
      </c>
      <c r="O54" s="170">
        <f>ROUND(E54*N54,2)</f>
        <v>0</v>
      </c>
      <c r="P54" s="170">
        <v>0</v>
      </c>
      <c r="Q54" s="170">
        <f>ROUND(E54*P54,2)</f>
        <v>0</v>
      </c>
      <c r="R54" s="172" t="s">
        <v>228</v>
      </c>
      <c r="S54" s="172" t="s">
        <v>135</v>
      </c>
      <c r="T54" s="173" t="s">
        <v>135</v>
      </c>
      <c r="U54" s="157">
        <v>0.65200000000000002</v>
      </c>
      <c r="V54" s="157">
        <f>ROUND(E54*U54,2)</f>
        <v>2.86</v>
      </c>
      <c r="W54" s="157"/>
      <c r="X54" s="157" t="s">
        <v>203</v>
      </c>
      <c r="Y54" s="157" t="s">
        <v>129</v>
      </c>
      <c r="Z54" s="146"/>
      <c r="AA54" s="146"/>
      <c r="AB54" s="146"/>
      <c r="AC54" s="146"/>
      <c r="AD54" s="146"/>
      <c r="AE54" s="146"/>
      <c r="AF54" s="146"/>
      <c r="AG54" s="146" t="s">
        <v>204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2" x14ac:dyDescent="0.25">
      <c r="A55" s="153"/>
      <c r="B55" s="154"/>
      <c r="C55" s="193" t="s">
        <v>262</v>
      </c>
      <c r="D55" s="188"/>
      <c r="E55" s="189">
        <v>4.3914999999999997</v>
      </c>
      <c r="F55" s="157"/>
      <c r="G55" s="157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6"/>
      <c r="AA55" s="146"/>
      <c r="AB55" s="146"/>
      <c r="AC55" s="146"/>
      <c r="AD55" s="146"/>
      <c r="AE55" s="146"/>
      <c r="AF55" s="146"/>
      <c r="AG55" s="146" t="s">
        <v>208</v>
      </c>
      <c r="AH55" s="146">
        <v>5</v>
      </c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 x14ac:dyDescent="0.25">
      <c r="A56" s="167">
        <v>17</v>
      </c>
      <c r="B56" s="168" t="s">
        <v>263</v>
      </c>
      <c r="C56" s="183" t="s">
        <v>264</v>
      </c>
      <c r="D56" s="169" t="s">
        <v>227</v>
      </c>
      <c r="E56" s="170">
        <v>1.8029999999999999</v>
      </c>
      <c r="F56" s="171"/>
      <c r="G56" s="172">
        <f>ROUND(E56*F56,2)</f>
        <v>0</v>
      </c>
      <c r="H56" s="171"/>
      <c r="I56" s="172">
        <f>ROUND(E56*H56,2)</f>
        <v>0</v>
      </c>
      <c r="J56" s="171"/>
      <c r="K56" s="172">
        <f>ROUND(E56*J56,2)</f>
        <v>0</v>
      </c>
      <c r="L56" s="172">
        <v>21</v>
      </c>
      <c r="M56" s="172">
        <f>G56*(1+L56/100)</f>
        <v>0</v>
      </c>
      <c r="N56" s="170">
        <v>0</v>
      </c>
      <c r="O56" s="170">
        <f>ROUND(E56*N56,2)</f>
        <v>0</v>
      </c>
      <c r="P56" s="170">
        <v>0</v>
      </c>
      <c r="Q56" s="170">
        <f>ROUND(E56*P56,2)</f>
        <v>0</v>
      </c>
      <c r="R56" s="172" t="s">
        <v>228</v>
      </c>
      <c r="S56" s="172" t="s">
        <v>135</v>
      </c>
      <c r="T56" s="173" t="s">
        <v>135</v>
      </c>
      <c r="U56" s="157">
        <v>0.20200000000000001</v>
      </c>
      <c r="V56" s="157">
        <f>ROUND(E56*U56,2)</f>
        <v>0.36</v>
      </c>
      <c r="W56" s="157"/>
      <c r="X56" s="157" t="s">
        <v>203</v>
      </c>
      <c r="Y56" s="157" t="s">
        <v>129</v>
      </c>
      <c r="Z56" s="146"/>
      <c r="AA56" s="146"/>
      <c r="AB56" s="146"/>
      <c r="AC56" s="146"/>
      <c r="AD56" s="146"/>
      <c r="AE56" s="146"/>
      <c r="AF56" s="146"/>
      <c r="AG56" s="146" t="s">
        <v>204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2" x14ac:dyDescent="0.25">
      <c r="A57" s="153"/>
      <c r="B57" s="154"/>
      <c r="C57" s="261" t="s">
        <v>265</v>
      </c>
      <c r="D57" s="262"/>
      <c r="E57" s="262"/>
      <c r="F57" s="262"/>
      <c r="G57" s="262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6"/>
      <c r="AA57" s="146"/>
      <c r="AB57" s="146"/>
      <c r="AC57" s="146"/>
      <c r="AD57" s="146"/>
      <c r="AE57" s="146"/>
      <c r="AF57" s="146"/>
      <c r="AG57" s="146" t="s">
        <v>206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2" x14ac:dyDescent="0.25">
      <c r="A58" s="153"/>
      <c r="B58" s="154"/>
      <c r="C58" s="263" t="s">
        <v>266</v>
      </c>
      <c r="D58" s="264"/>
      <c r="E58" s="264"/>
      <c r="F58" s="264"/>
      <c r="G58" s="264"/>
      <c r="H58" s="157"/>
      <c r="I58" s="157"/>
      <c r="J58" s="157"/>
      <c r="K58" s="157"/>
      <c r="L58" s="157"/>
      <c r="M58" s="157"/>
      <c r="N58" s="156"/>
      <c r="O58" s="156"/>
      <c r="P58" s="156"/>
      <c r="Q58" s="156"/>
      <c r="R58" s="157"/>
      <c r="S58" s="157"/>
      <c r="T58" s="157"/>
      <c r="U58" s="157"/>
      <c r="V58" s="157"/>
      <c r="W58" s="157"/>
      <c r="X58" s="157"/>
      <c r="Y58" s="157"/>
      <c r="Z58" s="146"/>
      <c r="AA58" s="146"/>
      <c r="AB58" s="146"/>
      <c r="AC58" s="146"/>
      <c r="AD58" s="146"/>
      <c r="AE58" s="146"/>
      <c r="AF58" s="146"/>
      <c r="AG58" s="146" t="s">
        <v>132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2" x14ac:dyDescent="0.25">
      <c r="A59" s="153"/>
      <c r="B59" s="154"/>
      <c r="C59" s="193" t="s">
        <v>267</v>
      </c>
      <c r="D59" s="188"/>
      <c r="E59" s="189">
        <v>1.8029999999999999</v>
      </c>
      <c r="F59" s="157"/>
      <c r="G59" s="157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6"/>
      <c r="AA59" s="146"/>
      <c r="AB59" s="146"/>
      <c r="AC59" s="146"/>
      <c r="AD59" s="146"/>
      <c r="AE59" s="146"/>
      <c r="AF59" s="146"/>
      <c r="AG59" s="146" t="s">
        <v>208</v>
      </c>
      <c r="AH59" s="146">
        <v>0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 x14ac:dyDescent="0.25">
      <c r="A60" s="167">
        <v>18</v>
      </c>
      <c r="B60" s="168" t="s">
        <v>268</v>
      </c>
      <c r="C60" s="183" t="s">
        <v>269</v>
      </c>
      <c r="D60" s="169" t="s">
        <v>201</v>
      </c>
      <c r="E60" s="170">
        <v>1.75</v>
      </c>
      <c r="F60" s="171"/>
      <c r="G60" s="172">
        <f>ROUND(E60*F60,2)</f>
        <v>0</v>
      </c>
      <c r="H60" s="171"/>
      <c r="I60" s="172">
        <f>ROUND(E60*H60,2)</f>
        <v>0</v>
      </c>
      <c r="J60" s="171"/>
      <c r="K60" s="172">
        <f>ROUND(E60*J60,2)</f>
        <v>0</v>
      </c>
      <c r="L60" s="172">
        <v>21</v>
      </c>
      <c r="M60" s="172">
        <f>G60*(1+L60/100)</f>
        <v>0</v>
      </c>
      <c r="N60" s="170">
        <v>0</v>
      </c>
      <c r="O60" s="170">
        <f>ROUND(E60*N60,2)</f>
        <v>0</v>
      </c>
      <c r="P60" s="170">
        <v>0</v>
      </c>
      <c r="Q60" s="170">
        <f>ROUND(E60*P60,2)</f>
        <v>0</v>
      </c>
      <c r="R60" s="172" t="s">
        <v>270</v>
      </c>
      <c r="S60" s="172" t="s">
        <v>135</v>
      </c>
      <c r="T60" s="173" t="s">
        <v>135</v>
      </c>
      <c r="U60" s="157">
        <v>0.06</v>
      </c>
      <c r="V60" s="157">
        <f>ROUND(E60*U60,2)</f>
        <v>0.11</v>
      </c>
      <c r="W60" s="157"/>
      <c r="X60" s="157" t="s">
        <v>203</v>
      </c>
      <c r="Y60" s="157" t="s">
        <v>129</v>
      </c>
      <c r="Z60" s="146"/>
      <c r="AA60" s="146"/>
      <c r="AB60" s="146"/>
      <c r="AC60" s="146"/>
      <c r="AD60" s="146"/>
      <c r="AE60" s="146"/>
      <c r="AF60" s="146"/>
      <c r="AG60" s="146" t="s">
        <v>204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2" x14ac:dyDescent="0.25">
      <c r="A61" s="153"/>
      <c r="B61" s="154"/>
      <c r="C61" s="261" t="s">
        <v>271</v>
      </c>
      <c r="D61" s="262"/>
      <c r="E61" s="262"/>
      <c r="F61" s="262"/>
      <c r="G61" s="262"/>
      <c r="H61" s="157"/>
      <c r="I61" s="157"/>
      <c r="J61" s="157"/>
      <c r="K61" s="157"/>
      <c r="L61" s="157"/>
      <c r="M61" s="157"/>
      <c r="N61" s="156"/>
      <c r="O61" s="156"/>
      <c r="P61" s="156"/>
      <c r="Q61" s="156"/>
      <c r="R61" s="157"/>
      <c r="S61" s="157"/>
      <c r="T61" s="157"/>
      <c r="U61" s="157"/>
      <c r="V61" s="157"/>
      <c r="W61" s="157"/>
      <c r="X61" s="157"/>
      <c r="Y61" s="157"/>
      <c r="Z61" s="146"/>
      <c r="AA61" s="146"/>
      <c r="AB61" s="146"/>
      <c r="AC61" s="146"/>
      <c r="AD61" s="146"/>
      <c r="AE61" s="146"/>
      <c r="AF61" s="146"/>
      <c r="AG61" s="146" t="s">
        <v>206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2" x14ac:dyDescent="0.25">
      <c r="A62" s="153"/>
      <c r="B62" s="154"/>
      <c r="C62" s="193" t="s">
        <v>272</v>
      </c>
      <c r="D62" s="188"/>
      <c r="E62" s="189">
        <v>1.75</v>
      </c>
      <c r="F62" s="157"/>
      <c r="G62" s="157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6"/>
      <c r="AA62" s="146"/>
      <c r="AB62" s="146"/>
      <c r="AC62" s="146"/>
      <c r="AD62" s="146"/>
      <c r="AE62" s="146"/>
      <c r="AF62" s="146"/>
      <c r="AG62" s="146" t="s">
        <v>208</v>
      </c>
      <c r="AH62" s="146">
        <v>0</v>
      </c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 x14ac:dyDescent="0.25">
      <c r="A63" s="167">
        <v>19</v>
      </c>
      <c r="B63" s="168" t="s">
        <v>273</v>
      </c>
      <c r="C63" s="183" t="s">
        <v>274</v>
      </c>
      <c r="D63" s="169" t="s">
        <v>201</v>
      </c>
      <c r="E63" s="170">
        <v>7</v>
      </c>
      <c r="F63" s="171"/>
      <c r="G63" s="172">
        <f>ROUND(E63*F63,2)</f>
        <v>0</v>
      </c>
      <c r="H63" s="171"/>
      <c r="I63" s="172">
        <f>ROUND(E63*H63,2)</f>
        <v>0</v>
      </c>
      <c r="J63" s="171"/>
      <c r="K63" s="172">
        <f>ROUND(E63*J63,2)</f>
        <v>0</v>
      </c>
      <c r="L63" s="172">
        <v>21</v>
      </c>
      <c r="M63" s="172">
        <f>G63*(1+L63/100)</f>
        <v>0</v>
      </c>
      <c r="N63" s="170">
        <v>0</v>
      </c>
      <c r="O63" s="170">
        <f>ROUND(E63*N63,2)</f>
        <v>0</v>
      </c>
      <c r="P63" s="170">
        <v>0</v>
      </c>
      <c r="Q63" s="170">
        <f>ROUND(E63*P63,2)</f>
        <v>0</v>
      </c>
      <c r="R63" s="172" t="s">
        <v>228</v>
      </c>
      <c r="S63" s="172" t="s">
        <v>135</v>
      </c>
      <c r="T63" s="173" t="s">
        <v>135</v>
      </c>
      <c r="U63" s="157">
        <v>1.2999999999999999E-2</v>
      </c>
      <c r="V63" s="157">
        <f>ROUND(E63*U63,2)</f>
        <v>0.09</v>
      </c>
      <c r="W63" s="157"/>
      <c r="X63" s="157" t="s">
        <v>203</v>
      </c>
      <c r="Y63" s="157" t="s">
        <v>129</v>
      </c>
      <c r="Z63" s="146"/>
      <c r="AA63" s="146"/>
      <c r="AB63" s="146"/>
      <c r="AC63" s="146"/>
      <c r="AD63" s="146"/>
      <c r="AE63" s="146"/>
      <c r="AF63" s="146"/>
      <c r="AG63" s="146" t="s">
        <v>204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2" x14ac:dyDescent="0.25">
      <c r="A64" s="153"/>
      <c r="B64" s="154"/>
      <c r="C64" s="261" t="s">
        <v>275</v>
      </c>
      <c r="D64" s="262"/>
      <c r="E64" s="262"/>
      <c r="F64" s="262"/>
      <c r="G64" s="262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57"/>
      <c r="Z64" s="146"/>
      <c r="AA64" s="146"/>
      <c r="AB64" s="146"/>
      <c r="AC64" s="146"/>
      <c r="AD64" s="146"/>
      <c r="AE64" s="146"/>
      <c r="AF64" s="146"/>
      <c r="AG64" s="146" t="s">
        <v>206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2" x14ac:dyDescent="0.25">
      <c r="A65" s="153"/>
      <c r="B65" s="154"/>
      <c r="C65" s="193" t="s">
        <v>276</v>
      </c>
      <c r="D65" s="188"/>
      <c r="E65" s="189">
        <v>7</v>
      </c>
      <c r="F65" s="157"/>
      <c r="G65" s="157"/>
      <c r="H65" s="157"/>
      <c r="I65" s="157"/>
      <c r="J65" s="157"/>
      <c r="K65" s="157"/>
      <c r="L65" s="157"/>
      <c r="M65" s="157"/>
      <c r="N65" s="156"/>
      <c r="O65" s="156"/>
      <c r="P65" s="156"/>
      <c r="Q65" s="156"/>
      <c r="R65" s="157"/>
      <c r="S65" s="157"/>
      <c r="T65" s="157"/>
      <c r="U65" s="157"/>
      <c r="V65" s="157"/>
      <c r="W65" s="157"/>
      <c r="X65" s="157"/>
      <c r="Y65" s="157"/>
      <c r="Z65" s="146"/>
      <c r="AA65" s="146"/>
      <c r="AB65" s="146"/>
      <c r="AC65" s="146"/>
      <c r="AD65" s="146"/>
      <c r="AE65" s="146"/>
      <c r="AF65" s="146"/>
      <c r="AG65" s="146" t="s">
        <v>208</v>
      </c>
      <c r="AH65" s="146">
        <v>0</v>
      </c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ht="20.399999999999999" outlineLevel="1" x14ac:dyDescent="0.25">
      <c r="A66" s="167">
        <v>20</v>
      </c>
      <c r="B66" s="168" t="s">
        <v>277</v>
      </c>
      <c r="C66" s="183" t="s">
        <v>278</v>
      </c>
      <c r="D66" s="169" t="s">
        <v>201</v>
      </c>
      <c r="E66" s="170">
        <v>1.75</v>
      </c>
      <c r="F66" s="171"/>
      <c r="G66" s="172">
        <f>ROUND(E66*F66,2)</f>
        <v>0</v>
      </c>
      <c r="H66" s="171"/>
      <c r="I66" s="172">
        <f>ROUND(E66*H66,2)</f>
        <v>0</v>
      </c>
      <c r="J66" s="171"/>
      <c r="K66" s="172">
        <f>ROUND(E66*J66,2)</f>
        <v>0</v>
      </c>
      <c r="L66" s="172">
        <v>21</v>
      </c>
      <c r="M66" s="172">
        <f>G66*(1+L66/100)</f>
        <v>0</v>
      </c>
      <c r="N66" s="170">
        <v>0</v>
      </c>
      <c r="O66" s="170">
        <f>ROUND(E66*N66,2)</f>
        <v>0</v>
      </c>
      <c r="P66" s="170">
        <v>0</v>
      </c>
      <c r="Q66" s="170">
        <f>ROUND(E66*P66,2)</f>
        <v>0</v>
      </c>
      <c r="R66" s="172" t="s">
        <v>228</v>
      </c>
      <c r="S66" s="172" t="s">
        <v>135</v>
      </c>
      <c r="T66" s="173" t="s">
        <v>135</v>
      </c>
      <c r="U66" s="157">
        <v>0.254</v>
      </c>
      <c r="V66" s="157">
        <f>ROUND(E66*U66,2)</f>
        <v>0.44</v>
      </c>
      <c r="W66" s="157"/>
      <c r="X66" s="157" t="s">
        <v>203</v>
      </c>
      <c r="Y66" s="157" t="s">
        <v>129</v>
      </c>
      <c r="Z66" s="146"/>
      <c r="AA66" s="146"/>
      <c r="AB66" s="146"/>
      <c r="AC66" s="146"/>
      <c r="AD66" s="146"/>
      <c r="AE66" s="146"/>
      <c r="AF66" s="146"/>
      <c r="AG66" s="146" t="s">
        <v>204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2" x14ac:dyDescent="0.25">
      <c r="A67" s="153"/>
      <c r="B67" s="154"/>
      <c r="C67" s="261" t="s">
        <v>279</v>
      </c>
      <c r="D67" s="262"/>
      <c r="E67" s="262"/>
      <c r="F67" s="262"/>
      <c r="G67" s="262"/>
      <c r="H67" s="157"/>
      <c r="I67" s="157"/>
      <c r="J67" s="157"/>
      <c r="K67" s="157"/>
      <c r="L67" s="157"/>
      <c r="M67" s="157"/>
      <c r="N67" s="156"/>
      <c r="O67" s="156"/>
      <c r="P67" s="156"/>
      <c r="Q67" s="156"/>
      <c r="R67" s="157"/>
      <c r="S67" s="157"/>
      <c r="T67" s="157"/>
      <c r="U67" s="157"/>
      <c r="V67" s="157"/>
      <c r="W67" s="157"/>
      <c r="X67" s="157"/>
      <c r="Y67" s="157"/>
      <c r="Z67" s="146"/>
      <c r="AA67" s="146"/>
      <c r="AB67" s="146"/>
      <c r="AC67" s="146"/>
      <c r="AD67" s="146"/>
      <c r="AE67" s="146"/>
      <c r="AF67" s="146"/>
      <c r="AG67" s="146" t="s">
        <v>206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74" t="str">
        <f>C67</f>
        <v>s případným nutným přemístěním hromad nebo dočasných skládek na místo potřeby ze vzdálenosti do 30 m, v rovině nebo ve svahu do 1 : 5,</v>
      </c>
      <c r="BB67" s="146"/>
      <c r="BC67" s="146"/>
      <c r="BD67" s="146"/>
      <c r="BE67" s="146"/>
      <c r="BF67" s="146"/>
      <c r="BG67" s="146"/>
      <c r="BH67" s="146"/>
    </row>
    <row r="68" spans="1:60" outlineLevel="2" x14ac:dyDescent="0.25">
      <c r="A68" s="153"/>
      <c r="B68" s="154"/>
      <c r="C68" s="193" t="s">
        <v>272</v>
      </c>
      <c r="D68" s="188"/>
      <c r="E68" s="189">
        <v>1.75</v>
      </c>
      <c r="F68" s="157"/>
      <c r="G68" s="157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6"/>
      <c r="AA68" s="146"/>
      <c r="AB68" s="146"/>
      <c r="AC68" s="146"/>
      <c r="AD68" s="146"/>
      <c r="AE68" s="146"/>
      <c r="AF68" s="146"/>
      <c r="AG68" s="146" t="s">
        <v>208</v>
      </c>
      <c r="AH68" s="146">
        <v>0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 x14ac:dyDescent="0.25">
      <c r="A69" s="167">
        <v>21</v>
      </c>
      <c r="B69" s="168" t="s">
        <v>280</v>
      </c>
      <c r="C69" s="183" t="s">
        <v>281</v>
      </c>
      <c r="D69" s="169" t="s">
        <v>282</v>
      </c>
      <c r="E69" s="170">
        <v>4.6593</v>
      </c>
      <c r="F69" s="171"/>
      <c r="G69" s="172">
        <f>ROUND(E69*F69,2)</f>
        <v>0</v>
      </c>
      <c r="H69" s="171"/>
      <c r="I69" s="172">
        <f>ROUND(E69*H69,2)</f>
        <v>0</v>
      </c>
      <c r="J69" s="171"/>
      <c r="K69" s="172">
        <f>ROUND(E69*J69,2)</f>
        <v>0</v>
      </c>
      <c r="L69" s="172">
        <v>21</v>
      </c>
      <c r="M69" s="172">
        <f>G69*(1+L69/100)</f>
        <v>0</v>
      </c>
      <c r="N69" s="170">
        <v>0</v>
      </c>
      <c r="O69" s="170">
        <f>ROUND(E69*N69,2)</f>
        <v>0</v>
      </c>
      <c r="P69" s="170">
        <v>0</v>
      </c>
      <c r="Q69" s="170">
        <f>ROUND(E69*P69,2)</f>
        <v>0</v>
      </c>
      <c r="R69" s="172" t="s">
        <v>228</v>
      </c>
      <c r="S69" s="172" t="s">
        <v>135</v>
      </c>
      <c r="T69" s="173" t="s">
        <v>135</v>
      </c>
      <c r="U69" s="157">
        <v>0</v>
      </c>
      <c r="V69" s="157">
        <f>ROUND(E69*U69,2)</f>
        <v>0</v>
      </c>
      <c r="W69" s="157"/>
      <c r="X69" s="157" t="s">
        <v>203</v>
      </c>
      <c r="Y69" s="157" t="s">
        <v>129</v>
      </c>
      <c r="Z69" s="146"/>
      <c r="AA69" s="146"/>
      <c r="AB69" s="146"/>
      <c r="AC69" s="146"/>
      <c r="AD69" s="146"/>
      <c r="AE69" s="146"/>
      <c r="AF69" s="146"/>
      <c r="AG69" s="146" t="s">
        <v>204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2" x14ac:dyDescent="0.25">
      <c r="A70" s="153"/>
      <c r="B70" s="154"/>
      <c r="C70" s="193" t="s">
        <v>283</v>
      </c>
      <c r="D70" s="188"/>
      <c r="E70" s="189">
        <v>7.9047000000000001</v>
      </c>
      <c r="F70" s="157"/>
      <c r="G70" s="157"/>
      <c r="H70" s="157"/>
      <c r="I70" s="157"/>
      <c r="J70" s="157"/>
      <c r="K70" s="157"/>
      <c r="L70" s="157"/>
      <c r="M70" s="157"/>
      <c r="N70" s="156"/>
      <c r="O70" s="156"/>
      <c r="P70" s="156"/>
      <c r="Q70" s="156"/>
      <c r="R70" s="157"/>
      <c r="S70" s="157"/>
      <c r="T70" s="157"/>
      <c r="U70" s="157"/>
      <c r="V70" s="157"/>
      <c r="W70" s="157"/>
      <c r="X70" s="157"/>
      <c r="Y70" s="157"/>
      <c r="Z70" s="146"/>
      <c r="AA70" s="146"/>
      <c r="AB70" s="146"/>
      <c r="AC70" s="146"/>
      <c r="AD70" s="146"/>
      <c r="AE70" s="146"/>
      <c r="AF70" s="146"/>
      <c r="AG70" s="146" t="s">
        <v>208</v>
      </c>
      <c r="AH70" s="146">
        <v>5</v>
      </c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3" x14ac:dyDescent="0.25">
      <c r="A71" s="153"/>
      <c r="B71" s="154"/>
      <c r="C71" s="193" t="s">
        <v>284</v>
      </c>
      <c r="D71" s="188"/>
      <c r="E71" s="189">
        <v>-3.2454000000000001</v>
      </c>
      <c r="F71" s="157"/>
      <c r="G71" s="157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6"/>
      <c r="AA71" s="146"/>
      <c r="AB71" s="146"/>
      <c r="AC71" s="146"/>
      <c r="AD71" s="146"/>
      <c r="AE71" s="146"/>
      <c r="AF71" s="146"/>
      <c r="AG71" s="146" t="s">
        <v>208</v>
      </c>
      <c r="AH71" s="146">
        <v>5</v>
      </c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3" x14ac:dyDescent="0.25">
      <c r="A72" s="153"/>
      <c r="B72" s="154"/>
      <c r="C72" s="194" t="s">
        <v>285</v>
      </c>
      <c r="D72" s="190"/>
      <c r="E72" s="191">
        <v>4.6593</v>
      </c>
      <c r="F72" s="157"/>
      <c r="G72" s="157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6"/>
      <c r="AA72" s="146"/>
      <c r="AB72" s="146"/>
      <c r="AC72" s="146"/>
      <c r="AD72" s="146"/>
      <c r="AE72" s="146"/>
      <c r="AF72" s="146"/>
      <c r="AG72" s="146" t="s">
        <v>208</v>
      </c>
      <c r="AH72" s="146">
        <v>1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 x14ac:dyDescent="0.25">
      <c r="A73" s="167">
        <v>22</v>
      </c>
      <c r="B73" s="168" t="s">
        <v>286</v>
      </c>
      <c r="C73" s="183" t="s">
        <v>287</v>
      </c>
      <c r="D73" s="169" t="s">
        <v>227</v>
      </c>
      <c r="E73" s="170">
        <v>4.3914999999999997</v>
      </c>
      <c r="F73" s="171"/>
      <c r="G73" s="172">
        <f>ROUND(E73*F73,2)</f>
        <v>0</v>
      </c>
      <c r="H73" s="171"/>
      <c r="I73" s="172">
        <f>ROUND(E73*H73,2)</f>
        <v>0</v>
      </c>
      <c r="J73" s="171"/>
      <c r="K73" s="172">
        <f>ROUND(E73*J73,2)</f>
        <v>0</v>
      </c>
      <c r="L73" s="172">
        <v>21</v>
      </c>
      <c r="M73" s="172">
        <f>G73*(1+L73/100)</f>
        <v>0</v>
      </c>
      <c r="N73" s="170">
        <v>0</v>
      </c>
      <c r="O73" s="170">
        <f>ROUND(E73*N73,2)</f>
        <v>0</v>
      </c>
      <c r="P73" s="170">
        <v>0</v>
      </c>
      <c r="Q73" s="170">
        <f>ROUND(E73*P73,2)</f>
        <v>0</v>
      </c>
      <c r="R73" s="172"/>
      <c r="S73" s="172" t="s">
        <v>127</v>
      </c>
      <c r="T73" s="173" t="s">
        <v>128</v>
      </c>
      <c r="U73" s="157">
        <v>8.9999999999999993E-3</v>
      </c>
      <c r="V73" s="157">
        <f>ROUND(E73*U73,2)</f>
        <v>0.04</v>
      </c>
      <c r="W73" s="157"/>
      <c r="X73" s="157" t="s">
        <v>203</v>
      </c>
      <c r="Y73" s="157" t="s">
        <v>129</v>
      </c>
      <c r="Z73" s="146"/>
      <c r="AA73" s="146"/>
      <c r="AB73" s="146"/>
      <c r="AC73" s="146"/>
      <c r="AD73" s="146"/>
      <c r="AE73" s="146"/>
      <c r="AF73" s="146"/>
      <c r="AG73" s="146" t="s">
        <v>204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2" x14ac:dyDescent="0.25">
      <c r="A74" s="153"/>
      <c r="B74" s="154"/>
      <c r="C74" s="193" t="s">
        <v>262</v>
      </c>
      <c r="D74" s="188"/>
      <c r="E74" s="189">
        <v>4.3914999999999997</v>
      </c>
      <c r="F74" s="157"/>
      <c r="G74" s="157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57"/>
      <c r="Z74" s="146"/>
      <c r="AA74" s="146"/>
      <c r="AB74" s="146"/>
      <c r="AC74" s="146"/>
      <c r="AD74" s="146"/>
      <c r="AE74" s="146"/>
      <c r="AF74" s="146"/>
      <c r="AG74" s="146" t="s">
        <v>208</v>
      </c>
      <c r="AH74" s="146">
        <v>5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 x14ac:dyDescent="0.25">
      <c r="A75" s="167">
        <v>23</v>
      </c>
      <c r="B75" s="168" t="s">
        <v>288</v>
      </c>
      <c r="C75" s="183" t="s">
        <v>289</v>
      </c>
      <c r="D75" s="169" t="s">
        <v>290</v>
      </c>
      <c r="E75" s="170">
        <v>5.2499999999999998E-2</v>
      </c>
      <c r="F75" s="171"/>
      <c r="G75" s="172">
        <f>ROUND(E75*F75,2)</f>
        <v>0</v>
      </c>
      <c r="H75" s="171"/>
      <c r="I75" s="172">
        <f>ROUND(E75*H75,2)</f>
        <v>0</v>
      </c>
      <c r="J75" s="171"/>
      <c r="K75" s="172">
        <f>ROUND(E75*J75,2)</f>
        <v>0</v>
      </c>
      <c r="L75" s="172">
        <v>21</v>
      </c>
      <c r="M75" s="172">
        <f>G75*(1+L75/100)</f>
        <v>0</v>
      </c>
      <c r="N75" s="170">
        <v>1E-3</v>
      </c>
      <c r="O75" s="170">
        <f>ROUND(E75*N75,2)</f>
        <v>0</v>
      </c>
      <c r="P75" s="170">
        <v>0</v>
      </c>
      <c r="Q75" s="170">
        <f>ROUND(E75*P75,2)</f>
        <v>0</v>
      </c>
      <c r="R75" s="172" t="s">
        <v>291</v>
      </c>
      <c r="S75" s="172" t="s">
        <v>135</v>
      </c>
      <c r="T75" s="173" t="s">
        <v>135</v>
      </c>
      <c r="U75" s="157">
        <v>0</v>
      </c>
      <c r="V75" s="157">
        <f>ROUND(E75*U75,2)</f>
        <v>0</v>
      </c>
      <c r="W75" s="157"/>
      <c r="X75" s="157" t="s">
        <v>292</v>
      </c>
      <c r="Y75" s="157" t="s">
        <v>129</v>
      </c>
      <c r="Z75" s="146"/>
      <c r="AA75" s="146"/>
      <c r="AB75" s="146"/>
      <c r="AC75" s="146"/>
      <c r="AD75" s="146"/>
      <c r="AE75" s="146"/>
      <c r="AF75" s="146"/>
      <c r="AG75" s="146" t="s">
        <v>293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2" x14ac:dyDescent="0.25">
      <c r="A76" s="153"/>
      <c r="B76" s="154"/>
      <c r="C76" s="193" t="s">
        <v>294</v>
      </c>
      <c r="D76" s="188"/>
      <c r="E76" s="189">
        <v>5.2499999999999998E-2</v>
      </c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6"/>
      <c r="AA76" s="146"/>
      <c r="AB76" s="146"/>
      <c r="AC76" s="146"/>
      <c r="AD76" s="146"/>
      <c r="AE76" s="146"/>
      <c r="AF76" s="146"/>
      <c r="AG76" s="146" t="s">
        <v>208</v>
      </c>
      <c r="AH76" s="146">
        <v>5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5">
      <c r="A77" s="167">
        <v>24</v>
      </c>
      <c r="B77" s="168" t="s">
        <v>295</v>
      </c>
      <c r="C77" s="183" t="s">
        <v>296</v>
      </c>
      <c r="D77" s="169" t="s">
        <v>282</v>
      </c>
      <c r="E77" s="170">
        <v>7.0263999999999998</v>
      </c>
      <c r="F77" s="171"/>
      <c r="G77" s="172">
        <f>ROUND(E77*F77,2)</f>
        <v>0</v>
      </c>
      <c r="H77" s="171"/>
      <c r="I77" s="172">
        <f>ROUND(E77*H77,2)</f>
        <v>0</v>
      </c>
      <c r="J77" s="171"/>
      <c r="K77" s="172">
        <f>ROUND(E77*J77,2)</f>
        <v>0</v>
      </c>
      <c r="L77" s="172">
        <v>21</v>
      </c>
      <c r="M77" s="172">
        <f>G77*(1+L77/100)</f>
        <v>0</v>
      </c>
      <c r="N77" s="170">
        <v>1</v>
      </c>
      <c r="O77" s="170">
        <f>ROUND(E77*N77,2)</f>
        <v>7.03</v>
      </c>
      <c r="P77" s="170">
        <v>0</v>
      </c>
      <c r="Q77" s="170">
        <f>ROUND(E77*P77,2)</f>
        <v>0</v>
      </c>
      <c r="R77" s="172"/>
      <c r="S77" s="172" t="s">
        <v>127</v>
      </c>
      <c r="T77" s="173" t="s">
        <v>128</v>
      </c>
      <c r="U77" s="157">
        <v>0</v>
      </c>
      <c r="V77" s="157">
        <f>ROUND(E77*U77,2)</f>
        <v>0</v>
      </c>
      <c r="W77" s="157"/>
      <c r="X77" s="157" t="s">
        <v>292</v>
      </c>
      <c r="Y77" s="157" t="s">
        <v>129</v>
      </c>
      <c r="Z77" s="146"/>
      <c r="AA77" s="146"/>
      <c r="AB77" s="146"/>
      <c r="AC77" s="146"/>
      <c r="AD77" s="146"/>
      <c r="AE77" s="146"/>
      <c r="AF77" s="146"/>
      <c r="AG77" s="146" t="s">
        <v>293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2" x14ac:dyDescent="0.25">
      <c r="A78" s="153"/>
      <c r="B78" s="154"/>
      <c r="C78" s="193" t="s">
        <v>297</v>
      </c>
      <c r="D78" s="188"/>
      <c r="E78" s="189">
        <v>7.0263999999999998</v>
      </c>
      <c r="F78" s="157"/>
      <c r="G78" s="157"/>
      <c r="H78" s="157"/>
      <c r="I78" s="157"/>
      <c r="J78" s="157"/>
      <c r="K78" s="157"/>
      <c r="L78" s="157"/>
      <c r="M78" s="157"/>
      <c r="N78" s="156"/>
      <c r="O78" s="156"/>
      <c r="P78" s="156"/>
      <c r="Q78" s="156"/>
      <c r="R78" s="157"/>
      <c r="S78" s="157"/>
      <c r="T78" s="157"/>
      <c r="U78" s="157"/>
      <c r="V78" s="157"/>
      <c r="W78" s="157"/>
      <c r="X78" s="157"/>
      <c r="Y78" s="157"/>
      <c r="Z78" s="146"/>
      <c r="AA78" s="146"/>
      <c r="AB78" s="146"/>
      <c r="AC78" s="146"/>
      <c r="AD78" s="146"/>
      <c r="AE78" s="146"/>
      <c r="AF78" s="146"/>
      <c r="AG78" s="146" t="s">
        <v>208</v>
      </c>
      <c r="AH78" s="146">
        <v>5</v>
      </c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x14ac:dyDescent="0.25">
      <c r="A79" s="160" t="s">
        <v>123</v>
      </c>
      <c r="B79" s="161" t="s">
        <v>71</v>
      </c>
      <c r="C79" s="182" t="s">
        <v>72</v>
      </c>
      <c r="D79" s="162"/>
      <c r="E79" s="163"/>
      <c r="F79" s="164"/>
      <c r="G79" s="164">
        <f>SUMIF(AG80:AG98,"&lt;&gt;NOR",G80:G98)</f>
        <v>0</v>
      </c>
      <c r="H79" s="164"/>
      <c r="I79" s="164">
        <f>SUM(I80:I98)</f>
        <v>0</v>
      </c>
      <c r="J79" s="164"/>
      <c r="K79" s="164">
        <f>SUM(K80:K98)</f>
        <v>0</v>
      </c>
      <c r="L79" s="164"/>
      <c r="M79" s="164">
        <f>SUM(M80:M98)</f>
        <v>0</v>
      </c>
      <c r="N79" s="163"/>
      <c r="O79" s="163">
        <f>SUM(O80:O98)</f>
        <v>5.58</v>
      </c>
      <c r="P79" s="163"/>
      <c r="Q79" s="163">
        <f>SUM(Q80:Q98)</f>
        <v>0</v>
      </c>
      <c r="R79" s="164"/>
      <c r="S79" s="164"/>
      <c r="T79" s="165"/>
      <c r="U79" s="159"/>
      <c r="V79" s="159">
        <f>SUM(V80:V98)</f>
        <v>7.4200000000000008</v>
      </c>
      <c r="W79" s="159"/>
      <c r="X79" s="159"/>
      <c r="Y79" s="159"/>
      <c r="AG79" t="s">
        <v>124</v>
      </c>
    </row>
    <row r="80" spans="1:60" ht="20.399999999999999" outlineLevel="1" x14ac:dyDescent="0.25">
      <c r="A80" s="167">
        <v>25</v>
      </c>
      <c r="B80" s="168" t="s">
        <v>298</v>
      </c>
      <c r="C80" s="183" t="s">
        <v>299</v>
      </c>
      <c r="D80" s="169" t="s">
        <v>201</v>
      </c>
      <c r="E80" s="170">
        <v>13.125</v>
      </c>
      <c r="F80" s="171"/>
      <c r="G80" s="172">
        <f>ROUND(E80*F80,2)</f>
        <v>0</v>
      </c>
      <c r="H80" s="171"/>
      <c r="I80" s="172">
        <f>ROUND(E80*H80,2)</f>
        <v>0</v>
      </c>
      <c r="J80" s="171"/>
      <c r="K80" s="172">
        <f>ROUND(E80*J80,2)</f>
        <v>0</v>
      </c>
      <c r="L80" s="172">
        <v>21</v>
      </c>
      <c r="M80" s="172">
        <f>G80*(1+L80/100)</f>
        <v>0</v>
      </c>
      <c r="N80" s="170">
        <v>0</v>
      </c>
      <c r="O80" s="170">
        <f>ROUND(E80*N80,2)</f>
        <v>0</v>
      </c>
      <c r="P80" s="170">
        <v>0</v>
      </c>
      <c r="Q80" s="170">
        <f>ROUND(E80*P80,2)</f>
        <v>0</v>
      </c>
      <c r="R80" s="172" t="s">
        <v>228</v>
      </c>
      <c r="S80" s="172" t="s">
        <v>135</v>
      </c>
      <c r="T80" s="173" t="s">
        <v>135</v>
      </c>
      <c r="U80" s="157">
        <v>0.15</v>
      </c>
      <c r="V80" s="157">
        <f>ROUND(E80*U80,2)</f>
        <v>1.97</v>
      </c>
      <c r="W80" s="157"/>
      <c r="X80" s="157" t="s">
        <v>203</v>
      </c>
      <c r="Y80" s="157" t="s">
        <v>129</v>
      </c>
      <c r="Z80" s="146"/>
      <c r="AA80" s="146"/>
      <c r="AB80" s="146"/>
      <c r="AC80" s="146"/>
      <c r="AD80" s="146"/>
      <c r="AE80" s="146"/>
      <c r="AF80" s="146"/>
      <c r="AG80" s="146" t="s">
        <v>204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2" x14ac:dyDescent="0.25">
      <c r="A81" s="153"/>
      <c r="B81" s="154"/>
      <c r="C81" s="261" t="s">
        <v>300</v>
      </c>
      <c r="D81" s="262"/>
      <c r="E81" s="262"/>
      <c r="F81" s="262"/>
      <c r="G81" s="262"/>
      <c r="H81" s="157"/>
      <c r="I81" s="157"/>
      <c r="J81" s="157"/>
      <c r="K81" s="157"/>
      <c r="L81" s="157"/>
      <c r="M81" s="157"/>
      <c r="N81" s="156"/>
      <c r="O81" s="156"/>
      <c r="P81" s="156"/>
      <c r="Q81" s="156"/>
      <c r="R81" s="157"/>
      <c r="S81" s="157"/>
      <c r="T81" s="157"/>
      <c r="U81" s="157"/>
      <c r="V81" s="157"/>
      <c r="W81" s="157"/>
      <c r="X81" s="157"/>
      <c r="Y81" s="157"/>
      <c r="Z81" s="146"/>
      <c r="AA81" s="146"/>
      <c r="AB81" s="146"/>
      <c r="AC81" s="146"/>
      <c r="AD81" s="146"/>
      <c r="AE81" s="146"/>
      <c r="AF81" s="146"/>
      <c r="AG81" s="146" t="s">
        <v>206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74" t="str">
        <f>C81</f>
        <v>z rostlé horniny tř.1 - 4 pod násypy z hornin soudržných do 92% PS a hornin nesoudržných sypkých relativní ulehlosti I(d) do 0,8</v>
      </c>
      <c r="BB81" s="146"/>
      <c r="BC81" s="146"/>
      <c r="BD81" s="146"/>
      <c r="BE81" s="146"/>
      <c r="BF81" s="146"/>
      <c r="BG81" s="146"/>
      <c r="BH81" s="146"/>
    </row>
    <row r="82" spans="1:60" outlineLevel="2" x14ac:dyDescent="0.25">
      <c r="A82" s="153"/>
      <c r="B82" s="154"/>
      <c r="C82" s="193" t="s">
        <v>301</v>
      </c>
      <c r="D82" s="188"/>
      <c r="E82" s="189">
        <v>7</v>
      </c>
      <c r="F82" s="157"/>
      <c r="G82" s="157"/>
      <c r="H82" s="157"/>
      <c r="I82" s="157"/>
      <c r="J82" s="157"/>
      <c r="K82" s="157"/>
      <c r="L82" s="157"/>
      <c r="M82" s="157"/>
      <c r="N82" s="156"/>
      <c r="O82" s="156"/>
      <c r="P82" s="156"/>
      <c r="Q82" s="156"/>
      <c r="R82" s="157"/>
      <c r="S82" s="157"/>
      <c r="T82" s="157"/>
      <c r="U82" s="157"/>
      <c r="V82" s="157"/>
      <c r="W82" s="157"/>
      <c r="X82" s="157"/>
      <c r="Y82" s="157"/>
      <c r="Z82" s="146"/>
      <c r="AA82" s="146"/>
      <c r="AB82" s="146"/>
      <c r="AC82" s="146"/>
      <c r="AD82" s="146"/>
      <c r="AE82" s="146"/>
      <c r="AF82" s="146"/>
      <c r="AG82" s="146" t="s">
        <v>208</v>
      </c>
      <c r="AH82" s="146">
        <v>0</v>
      </c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3" x14ac:dyDescent="0.25">
      <c r="A83" s="153"/>
      <c r="B83" s="154"/>
      <c r="C83" s="193" t="s">
        <v>302</v>
      </c>
      <c r="D83" s="188"/>
      <c r="E83" s="189">
        <v>6.125</v>
      </c>
      <c r="F83" s="157"/>
      <c r="G83" s="157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6"/>
      <c r="AA83" s="146"/>
      <c r="AB83" s="146"/>
      <c r="AC83" s="146"/>
      <c r="AD83" s="146"/>
      <c r="AE83" s="146"/>
      <c r="AF83" s="146"/>
      <c r="AG83" s="146" t="s">
        <v>208</v>
      </c>
      <c r="AH83" s="146">
        <v>0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 x14ac:dyDescent="0.25">
      <c r="A84" s="167">
        <v>26</v>
      </c>
      <c r="B84" s="168" t="s">
        <v>303</v>
      </c>
      <c r="C84" s="183" t="s">
        <v>304</v>
      </c>
      <c r="D84" s="169" t="s">
        <v>227</v>
      </c>
      <c r="E84" s="170">
        <v>1.2250000000000001</v>
      </c>
      <c r="F84" s="171"/>
      <c r="G84" s="172">
        <f>ROUND(E84*F84,2)</f>
        <v>0</v>
      </c>
      <c r="H84" s="171"/>
      <c r="I84" s="172">
        <f>ROUND(E84*H84,2)</f>
        <v>0</v>
      </c>
      <c r="J84" s="171"/>
      <c r="K84" s="172">
        <f>ROUND(E84*J84,2)</f>
        <v>0</v>
      </c>
      <c r="L84" s="172">
        <v>21</v>
      </c>
      <c r="M84" s="172">
        <f>G84*(1+L84/100)</f>
        <v>0</v>
      </c>
      <c r="N84" s="170">
        <v>2.16</v>
      </c>
      <c r="O84" s="170">
        <f>ROUND(E84*N84,2)</f>
        <v>2.65</v>
      </c>
      <c r="P84" s="170">
        <v>0</v>
      </c>
      <c r="Q84" s="170">
        <f>ROUND(E84*P84,2)</f>
        <v>0</v>
      </c>
      <c r="R84" s="172" t="s">
        <v>305</v>
      </c>
      <c r="S84" s="172" t="s">
        <v>135</v>
      </c>
      <c r="T84" s="173" t="s">
        <v>135</v>
      </c>
      <c r="U84" s="157">
        <v>1.085</v>
      </c>
      <c r="V84" s="157">
        <f>ROUND(E84*U84,2)</f>
        <v>1.33</v>
      </c>
      <c r="W84" s="157"/>
      <c r="X84" s="157" t="s">
        <v>203</v>
      </c>
      <c r="Y84" s="157" t="s">
        <v>129</v>
      </c>
      <c r="Z84" s="146"/>
      <c r="AA84" s="146"/>
      <c r="AB84" s="146"/>
      <c r="AC84" s="146"/>
      <c r="AD84" s="146"/>
      <c r="AE84" s="146"/>
      <c r="AF84" s="146"/>
      <c r="AG84" s="146" t="s">
        <v>204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2" x14ac:dyDescent="0.25">
      <c r="A85" s="153"/>
      <c r="B85" s="154"/>
      <c r="C85" s="193" t="s">
        <v>306</v>
      </c>
      <c r="D85" s="188"/>
      <c r="E85" s="189">
        <v>1.2250000000000001</v>
      </c>
      <c r="F85" s="157"/>
      <c r="G85" s="157"/>
      <c r="H85" s="157"/>
      <c r="I85" s="157"/>
      <c r="J85" s="157"/>
      <c r="K85" s="157"/>
      <c r="L85" s="157"/>
      <c r="M85" s="157"/>
      <c r="N85" s="156"/>
      <c r="O85" s="156"/>
      <c r="P85" s="156"/>
      <c r="Q85" s="156"/>
      <c r="R85" s="157"/>
      <c r="S85" s="157"/>
      <c r="T85" s="157"/>
      <c r="U85" s="157"/>
      <c r="V85" s="157"/>
      <c r="W85" s="157"/>
      <c r="X85" s="157"/>
      <c r="Y85" s="157"/>
      <c r="Z85" s="146"/>
      <c r="AA85" s="146"/>
      <c r="AB85" s="146"/>
      <c r="AC85" s="146"/>
      <c r="AD85" s="146"/>
      <c r="AE85" s="146"/>
      <c r="AF85" s="146"/>
      <c r="AG85" s="146" t="s">
        <v>208</v>
      </c>
      <c r="AH85" s="146">
        <v>0</v>
      </c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ht="20.399999999999999" outlineLevel="1" x14ac:dyDescent="0.25">
      <c r="A86" s="167">
        <v>27</v>
      </c>
      <c r="B86" s="168" t="s">
        <v>307</v>
      </c>
      <c r="C86" s="183" t="s">
        <v>308</v>
      </c>
      <c r="D86" s="169" t="s">
        <v>227</v>
      </c>
      <c r="E86" s="170">
        <v>1.125</v>
      </c>
      <c r="F86" s="171"/>
      <c r="G86" s="172">
        <f>ROUND(E86*F86,2)</f>
        <v>0</v>
      </c>
      <c r="H86" s="171"/>
      <c r="I86" s="172">
        <f>ROUND(E86*H86,2)</f>
        <v>0</v>
      </c>
      <c r="J86" s="171"/>
      <c r="K86" s="172">
        <f>ROUND(E86*J86,2)</f>
        <v>0</v>
      </c>
      <c r="L86" s="172">
        <v>21</v>
      </c>
      <c r="M86" s="172">
        <f>G86*(1+L86/100)</f>
        <v>0</v>
      </c>
      <c r="N86" s="170">
        <v>2.5249999999999999</v>
      </c>
      <c r="O86" s="170">
        <f>ROUND(E86*N86,2)</f>
        <v>2.84</v>
      </c>
      <c r="P86" s="170">
        <v>0</v>
      </c>
      <c r="Q86" s="170">
        <f>ROUND(E86*P86,2)</f>
        <v>0</v>
      </c>
      <c r="R86" s="172" t="s">
        <v>309</v>
      </c>
      <c r="S86" s="172" t="s">
        <v>135</v>
      </c>
      <c r="T86" s="173" t="s">
        <v>135</v>
      </c>
      <c r="U86" s="157">
        <v>0.48</v>
      </c>
      <c r="V86" s="157">
        <f>ROUND(E86*U86,2)</f>
        <v>0.54</v>
      </c>
      <c r="W86" s="157"/>
      <c r="X86" s="157" t="s">
        <v>203</v>
      </c>
      <c r="Y86" s="157" t="s">
        <v>129</v>
      </c>
      <c r="Z86" s="146"/>
      <c r="AA86" s="146"/>
      <c r="AB86" s="146"/>
      <c r="AC86" s="146"/>
      <c r="AD86" s="146"/>
      <c r="AE86" s="146"/>
      <c r="AF86" s="146"/>
      <c r="AG86" s="146" t="s">
        <v>204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2" x14ac:dyDescent="0.25">
      <c r="A87" s="153"/>
      <c r="B87" s="154"/>
      <c r="C87" s="261" t="s">
        <v>310</v>
      </c>
      <c r="D87" s="262"/>
      <c r="E87" s="262"/>
      <c r="F87" s="262"/>
      <c r="G87" s="262"/>
      <c r="H87" s="157"/>
      <c r="I87" s="157"/>
      <c r="J87" s="157"/>
      <c r="K87" s="157"/>
      <c r="L87" s="157"/>
      <c r="M87" s="157"/>
      <c r="N87" s="156"/>
      <c r="O87" s="156"/>
      <c r="P87" s="156"/>
      <c r="Q87" s="156"/>
      <c r="R87" s="157"/>
      <c r="S87" s="157"/>
      <c r="T87" s="157"/>
      <c r="U87" s="157"/>
      <c r="V87" s="157"/>
      <c r="W87" s="157"/>
      <c r="X87" s="157"/>
      <c r="Y87" s="157"/>
      <c r="Z87" s="146"/>
      <c r="AA87" s="146"/>
      <c r="AB87" s="146"/>
      <c r="AC87" s="146"/>
      <c r="AD87" s="146"/>
      <c r="AE87" s="146"/>
      <c r="AF87" s="146"/>
      <c r="AG87" s="146" t="s">
        <v>206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2" x14ac:dyDescent="0.25">
      <c r="A88" s="153"/>
      <c r="B88" s="154"/>
      <c r="C88" s="193" t="s">
        <v>311</v>
      </c>
      <c r="D88" s="188"/>
      <c r="E88" s="189">
        <v>1.125</v>
      </c>
      <c r="F88" s="157"/>
      <c r="G88" s="157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6"/>
      <c r="AA88" s="146"/>
      <c r="AB88" s="146"/>
      <c r="AC88" s="146"/>
      <c r="AD88" s="146"/>
      <c r="AE88" s="146"/>
      <c r="AF88" s="146"/>
      <c r="AG88" s="146" t="s">
        <v>208</v>
      </c>
      <c r="AH88" s="146">
        <v>0</v>
      </c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1" x14ac:dyDescent="0.25">
      <c r="A89" s="167">
        <v>28</v>
      </c>
      <c r="B89" s="168" t="s">
        <v>312</v>
      </c>
      <c r="C89" s="183" t="s">
        <v>313</v>
      </c>
      <c r="D89" s="169" t="s">
        <v>201</v>
      </c>
      <c r="E89" s="170">
        <v>1.65</v>
      </c>
      <c r="F89" s="171"/>
      <c r="G89" s="172">
        <f>ROUND(E89*F89,2)</f>
        <v>0</v>
      </c>
      <c r="H89" s="171"/>
      <c r="I89" s="172">
        <f>ROUND(E89*H89,2)</f>
        <v>0</v>
      </c>
      <c r="J89" s="171"/>
      <c r="K89" s="172">
        <f>ROUND(E89*J89,2)</f>
        <v>0</v>
      </c>
      <c r="L89" s="172">
        <v>21</v>
      </c>
      <c r="M89" s="172">
        <f>G89*(1+L89/100)</f>
        <v>0</v>
      </c>
      <c r="N89" s="170">
        <v>3.9190000000000003E-2</v>
      </c>
      <c r="O89" s="170">
        <f>ROUND(E89*N89,2)</f>
        <v>0.06</v>
      </c>
      <c r="P89" s="170">
        <v>0</v>
      </c>
      <c r="Q89" s="170">
        <f>ROUND(E89*P89,2)</f>
        <v>0</v>
      </c>
      <c r="R89" s="172" t="s">
        <v>309</v>
      </c>
      <c r="S89" s="172" t="s">
        <v>135</v>
      </c>
      <c r="T89" s="173" t="s">
        <v>135</v>
      </c>
      <c r="U89" s="157">
        <v>1.6</v>
      </c>
      <c r="V89" s="157">
        <f>ROUND(E89*U89,2)</f>
        <v>2.64</v>
      </c>
      <c r="W89" s="157"/>
      <c r="X89" s="157" t="s">
        <v>203</v>
      </c>
      <c r="Y89" s="157" t="s">
        <v>129</v>
      </c>
      <c r="Z89" s="146"/>
      <c r="AA89" s="146"/>
      <c r="AB89" s="146"/>
      <c r="AC89" s="146"/>
      <c r="AD89" s="146"/>
      <c r="AE89" s="146"/>
      <c r="AF89" s="146"/>
      <c r="AG89" s="146" t="s">
        <v>204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ht="21" outlineLevel="2" x14ac:dyDescent="0.25">
      <c r="A90" s="153"/>
      <c r="B90" s="154"/>
      <c r="C90" s="261" t="s">
        <v>314</v>
      </c>
      <c r="D90" s="262"/>
      <c r="E90" s="262"/>
      <c r="F90" s="262"/>
      <c r="G90" s="262"/>
      <c r="H90" s="157"/>
      <c r="I90" s="157"/>
      <c r="J90" s="157"/>
      <c r="K90" s="157"/>
      <c r="L90" s="157"/>
      <c r="M90" s="157"/>
      <c r="N90" s="156"/>
      <c r="O90" s="156"/>
      <c r="P90" s="156"/>
      <c r="Q90" s="156"/>
      <c r="R90" s="157"/>
      <c r="S90" s="157"/>
      <c r="T90" s="157"/>
      <c r="U90" s="157"/>
      <c r="V90" s="157"/>
      <c r="W90" s="157"/>
      <c r="X90" s="157"/>
      <c r="Y90" s="157"/>
      <c r="Z90" s="146"/>
      <c r="AA90" s="146"/>
      <c r="AB90" s="146"/>
      <c r="AC90" s="146"/>
      <c r="AD90" s="146"/>
      <c r="AE90" s="146"/>
      <c r="AF90" s="146"/>
      <c r="AG90" s="146" t="s">
        <v>206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74" t="str">
        <f>C90</f>
        <v>svislé nebo šikmé (odkloněné) , půdorysně přímé nebo zalomené, stěn základových desek ve volných nebo zapažených jámách, rýhách, šachtách, včetně případných vzpěr,</v>
      </c>
      <c r="BB90" s="146"/>
      <c r="BC90" s="146"/>
      <c r="BD90" s="146"/>
      <c r="BE90" s="146"/>
      <c r="BF90" s="146"/>
      <c r="BG90" s="146"/>
      <c r="BH90" s="146"/>
    </row>
    <row r="91" spans="1:60" outlineLevel="2" x14ac:dyDescent="0.25">
      <c r="A91" s="153"/>
      <c r="B91" s="154"/>
      <c r="C91" s="193" t="s">
        <v>315</v>
      </c>
      <c r="D91" s="188"/>
      <c r="E91" s="189">
        <v>1.65</v>
      </c>
      <c r="F91" s="157"/>
      <c r="G91" s="157"/>
      <c r="H91" s="157"/>
      <c r="I91" s="157"/>
      <c r="J91" s="157"/>
      <c r="K91" s="157"/>
      <c r="L91" s="157"/>
      <c r="M91" s="157"/>
      <c r="N91" s="156"/>
      <c r="O91" s="156"/>
      <c r="P91" s="156"/>
      <c r="Q91" s="156"/>
      <c r="R91" s="157"/>
      <c r="S91" s="157"/>
      <c r="T91" s="157"/>
      <c r="U91" s="157"/>
      <c r="V91" s="157"/>
      <c r="W91" s="157"/>
      <c r="X91" s="157"/>
      <c r="Y91" s="157"/>
      <c r="Z91" s="146"/>
      <c r="AA91" s="146"/>
      <c r="AB91" s="146"/>
      <c r="AC91" s="146"/>
      <c r="AD91" s="146"/>
      <c r="AE91" s="146"/>
      <c r="AF91" s="146"/>
      <c r="AG91" s="146" t="s">
        <v>208</v>
      </c>
      <c r="AH91" s="146">
        <v>0</v>
      </c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1" x14ac:dyDescent="0.25">
      <c r="A92" s="167">
        <v>29</v>
      </c>
      <c r="B92" s="168" t="s">
        <v>316</v>
      </c>
      <c r="C92" s="183" t="s">
        <v>317</v>
      </c>
      <c r="D92" s="169" t="s">
        <v>201</v>
      </c>
      <c r="E92" s="170">
        <v>1.65</v>
      </c>
      <c r="F92" s="171"/>
      <c r="G92" s="172">
        <f>ROUND(E92*F92,2)</f>
        <v>0</v>
      </c>
      <c r="H92" s="171"/>
      <c r="I92" s="172">
        <f>ROUND(E92*H92,2)</f>
        <v>0</v>
      </c>
      <c r="J92" s="171"/>
      <c r="K92" s="172">
        <f>ROUND(E92*J92,2)</f>
        <v>0</v>
      </c>
      <c r="L92" s="172">
        <v>21</v>
      </c>
      <c r="M92" s="172">
        <f>G92*(1+L92/100)</f>
        <v>0</v>
      </c>
      <c r="N92" s="170">
        <v>0</v>
      </c>
      <c r="O92" s="170">
        <f>ROUND(E92*N92,2)</f>
        <v>0</v>
      </c>
      <c r="P92" s="170">
        <v>0</v>
      </c>
      <c r="Q92" s="170">
        <f>ROUND(E92*P92,2)</f>
        <v>0</v>
      </c>
      <c r="R92" s="172" t="s">
        <v>309</v>
      </c>
      <c r="S92" s="172" t="s">
        <v>135</v>
      </c>
      <c r="T92" s="173" t="s">
        <v>135</v>
      </c>
      <c r="U92" s="157">
        <v>0.32</v>
      </c>
      <c r="V92" s="157">
        <f>ROUND(E92*U92,2)</f>
        <v>0.53</v>
      </c>
      <c r="W92" s="157"/>
      <c r="X92" s="157" t="s">
        <v>203</v>
      </c>
      <c r="Y92" s="157" t="s">
        <v>129</v>
      </c>
      <c r="Z92" s="146"/>
      <c r="AA92" s="146"/>
      <c r="AB92" s="146"/>
      <c r="AC92" s="146"/>
      <c r="AD92" s="146"/>
      <c r="AE92" s="146"/>
      <c r="AF92" s="146"/>
      <c r="AG92" s="146" t="s">
        <v>204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ht="21" outlineLevel="2" x14ac:dyDescent="0.25">
      <c r="A93" s="153"/>
      <c r="B93" s="154"/>
      <c r="C93" s="261" t="s">
        <v>314</v>
      </c>
      <c r="D93" s="262"/>
      <c r="E93" s="262"/>
      <c r="F93" s="262"/>
      <c r="G93" s="262"/>
      <c r="H93" s="157"/>
      <c r="I93" s="157"/>
      <c r="J93" s="157"/>
      <c r="K93" s="157"/>
      <c r="L93" s="157"/>
      <c r="M93" s="157"/>
      <c r="N93" s="156"/>
      <c r="O93" s="156"/>
      <c r="P93" s="156"/>
      <c r="Q93" s="156"/>
      <c r="R93" s="157"/>
      <c r="S93" s="157"/>
      <c r="T93" s="157"/>
      <c r="U93" s="157"/>
      <c r="V93" s="157"/>
      <c r="W93" s="157"/>
      <c r="X93" s="157"/>
      <c r="Y93" s="157"/>
      <c r="Z93" s="146"/>
      <c r="AA93" s="146"/>
      <c r="AB93" s="146"/>
      <c r="AC93" s="146"/>
      <c r="AD93" s="146"/>
      <c r="AE93" s="146"/>
      <c r="AF93" s="146"/>
      <c r="AG93" s="146" t="s">
        <v>206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74" t="str">
        <f>C93</f>
        <v>svislé nebo šikmé (odkloněné) , půdorysně přímé nebo zalomené, stěn základových desek ve volných nebo zapažených jámách, rýhách, šachtách, včetně případných vzpěr,</v>
      </c>
      <c r="BB93" s="146"/>
      <c r="BC93" s="146"/>
      <c r="BD93" s="146"/>
      <c r="BE93" s="146"/>
      <c r="BF93" s="146"/>
      <c r="BG93" s="146"/>
      <c r="BH93" s="146"/>
    </row>
    <row r="94" spans="1:60" outlineLevel="2" x14ac:dyDescent="0.25">
      <c r="A94" s="153"/>
      <c r="B94" s="154"/>
      <c r="C94" s="263" t="s">
        <v>318</v>
      </c>
      <c r="D94" s="264"/>
      <c r="E94" s="264"/>
      <c r="F94" s="264"/>
      <c r="G94" s="264"/>
      <c r="H94" s="157"/>
      <c r="I94" s="157"/>
      <c r="J94" s="157"/>
      <c r="K94" s="157"/>
      <c r="L94" s="157"/>
      <c r="M94" s="157"/>
      <c r="N94" s="156"/>
      <c r="O94" s="156"/>
      <c r="P94" s="156"/>
      <c r="Q94" s="156"/>
      <c r="R94" s="157"/>
      <c r="S94" s="157"/>
      <c r="T94" s="157"/>
      <c r="U94" s="157"/>
      <c r="V94" s="157"/>
      <c r="W94" s="157"/>
      <c r="X94" s="157"/>
      <c r="Y94" s="157"/>
      <c r="Z94" s="146"/>
      <c r="AA94" s="146"/>
      <c r="AB94" s="146"/>
      <c r="AC94" s="146"/>
      <c r="AD94" s="146"/>
      <c r="AE94" s="146"/>
      <c r="AF94" s="146"/>
      <c r="AG94" s="146" t="s">
        <v>132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2" x14ac:dyDescent="0.25">
      <c r="A95" s="153"/>
      <c r="B95" s="154"/>
      <c r="C95" s="193" t="s">
        <v>319</v>
      </c>
      <c r="D95" s="188"/>
      <c r="E95" s="189">
        <v>1.65</v>
      </c>
      <c r="F95" s="157"/>
      <c r="G95" s="157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6"/>
      <c r="AA95" s="146"/>
      <c r="AB95" s="146"/>
      <c r="AC95" s="146"/>
      <c r="AD95" s="146"/>
      <c r="AE95" s="146"/>
      <c r="AF95" s="146"/>
      <c r="AG95" s="146" t="s">
        <v>208</v>
      </c>
      <c r="AH95" s="146">
        <v>5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ht="20.399999999999999" outlineLevel="1" x14ac:dyDescent="0.25">
      <c r="A96" s="167">
        <v>30</v>
      </c>
      <c r="B96" s="168" t="s">
        <v>320</v>
      </c>
      <c r="C96" s="183" t="s">
        <v>321</v>
      </c>
      <c r="D96" s="169" t="s">
        <v>282</v>
      </c>
      <c r="E96" s="170">
        <v>2.664E-2</v>
      </c>
      <c r="F96" s="171"/>
      <c r="G96" s="172">
        <f>ROUND(E96*F96,2)</f>
        <v>0</v>
      </c>
      <c r="H96" s="171"/>
      <c r="I96" s="172">
        <f>ROUND(E96*H96,2)</f>
        <v>0</v>
      </c>
      <c r="J96" s="171"/>
      <c r="K96" s="172">
        <f>ROUND(E96*J96,2)</f>
        <v>0</v>
      </c>
      <c r="L96" s="172">
        <v>21</v>
      </c>
      <c r="M96" s="172">
        <f>G96*(1+L96/100)</f>
        <v>0</v>
      </c>
      <c r="N96" s="170">
        <v>1.0737399999999999</v>
      </c>
      <c r="O96" s="170">
        <f>ROUND(E96*N96,2)</f>
        <v>0.03</v>
      </c>
      <c r="P96" s="170">
        <v>0</v>
      </c>
      <c r="Q96" s="170">
        <f>ROUND(E96*P96,2)</f>
        <v>0</v>
      </c>
      <c r="R96" s="172" t="s">
        <v>309</v>
      </c>
      <c r="S96" s="172" t="s">
        <v>135</v>
      </c>
      <c r="T96" s="173" t="s">
        <v>135</v>
      </c>
      <c r="U96" s="157">
        <v>15.231</v>
      </c>
      <c r="V96" s="157">
        <f>ROUND(E96*U96,2)</f>
        <v>0.41</v>
      </c>
      <c r="W96" s="157"/>
      <c r="X96" s="157" t="s">
        <v>203</v>
      </c>
      <c r="Y96" s="157" t="s">
        <v>129</v>
      </c>
      <c r="Z96" s="146"/>
      <c r="AA96" s="146"/>
      <c r="AB96" s="146"/>
      <c r="AC96" s="146"/>
      <c r="AD96" s="146"/>
      <c r="AE96" s="146"/>
      <c r="AF96" s="146"/>
      <c r="AG96" s="146" t="s">
        <v>204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2" x14ac:dyDescent="0.25">
      <c r="A97" s="153"/>
      <c r="B97" s="154"/>
      <c r="C97" s="261" t="s">
        <v>322</v>
      </c>
      <c r="D97" s="262"/>
      <c r="E97" s="262"/>
      <c r="F97" s="262"/>
      <c r="G97" s="262"/>
      <c r="H97" s="157"/>
      <c r="I97" s="157"/>
      <c r="J97" s="157"/>
      <c r="K97" s="157"/>
      <c r="L97" s="157"/>
      <c r="M97" s="157"/>
      <c r="N97" s="156"/>
      <c r="O97" s="156"/>
      <c r="P97" s="156"/>
      <c r="Q97" s="156"/>
      <c r="R97" s="157"/>
      <c r="S97" s="157"/>
      <c r="T97" s="157"/>
      <c r="U97" s="157"/>
      <c r="V97" s="157"/>
      <c r="W97" s="157"/>
      <c r="X97" s="157"/>
      <c r="Y97" s="157"/>
      <c r="Z97" s="146"/>
      <c r="AA97" s="146"/>
      <c r="AB97" s="146"/>
      <c r="AC97" s="146"/>
      <c r="AD97" s="146"/>
      <c r="AE97" s="146"/>
      <c r="AF97" s="146"/>
      <c r="AG97" s="146" t="s">
        <v>206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2" x14ac:dyDescent="0.25">
      <c r="A98" s="153"/>
      <c r="B98" s="154"/>
      <c r="C98" s="193" t="s">
        <v>323</v>
      </c>
      <c r="D98" s="188"/>
      <c r="E98" s="189">
        <v>2.664E-2</v>
      </c>
      <c r="F98" s="157"/>
      <c r="G98" s="157"/>
      <c r="H98" s="157"/>
      <c r="I98" s="157"/>
      <c r="J98" s="157"/>
      <c r="K98" s="157"/>
      <c r="L98" s="157"/>
      <c r="M98" s="157"/>
      <c r="N98" s="156"/>
      <c r="O98" s="156"/>
      <c r="P98" s="156"/>
      <c r="Q98" s="156"/>
      <c r="R98" s="157"/>
      <c r="S98" s="157"/>
      <c r="T98" s="157"/>
      <c r="U98" s="157"/>
      <c r="V98" s="157"/>
      <c r="W98" s="157"/>
      <c r="X98" s="157"/>
      <c r="Y98" s="157"/>
      <c r="Z98" s="146"/>
      <c r="AA98" s="146"/>
      <c r="AB98" s="146"/>
      <c r="AC98" s="146"/>
      <c r="AD98" s="146"/>
      <c r="AE98" s="146"/>
      <c r="AF98" s="146"/>
      <c r="AG98" s="146" t="s">
        <v>208</v>
      </c>
      <c r="AH98" s="146">
        <v>0</v>
      </c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x14ac:dyDescent="0.25">
      <c r="A99" s="160" t="s">
        <v>123</v>
      </c>
      <c r="B99" s="161" t="s">
        <v>73</v>
      </c>
      <c r="C99" s="182" t="s">
        <v>74</v>
      </c>
      <c r="D99" s="162"/>
      <c r="E99" s="163"/>
      <c r="F99" s="164"/>
      <c r="G99" s="164">
        <f>SUMIF(AG100:AG134,"&lt;&gt;NOR",G100:G134)</f>
        <v>0</v>
      </c>
      <c r="H99" s="164"/>
      <c r="I99" s="164">
        <f>SUM(I100:I134)</f>
        <v>0</v>
      </c>
      <c r="J99" s="164"/>
      <c r="K99" s="164">
        <f>SUM(K100:K134)</f>
        <v>0</v>
      </c>
      <c r="L99" s="164"/>
      <c r="M99" s="164">
        <f>SUM(M100:M134)</f>
        <v>0</v>
      </c>
      <c r="N99" s="163"/>
      <c r="O99" s="163">
        <f>SUM(O100:O134)</f>
        <v>13.650000000000002</v>
      </c>
      <c r="P99" s="163"/>
      <c r="Q99" s="163">
        <f>SUM(Q100:Q134)</f>
        <v>0</v>
      </c>
      <c r="R99" s="164"/>
      <c r="S99" s="164"/>
      <c r="T99" s="165"/>
      <c r="U99" s="159"/>
      <c r="V99" s="159">
        <f>SUM(V100:V134)</f>
        <v>7.9599999999999991</v>
      </c>
      <c r="W99" s="159"/>
      <c r="X99" s="159"/>
      <c r="Y99" s="159"/>
      <c r="AG99" t="s">
        <v>124</v>
      </c>
    </row>
    <row r="100" spans="1:60" outlineLevel="1" x14ac:dyDescent="0.25">
      <c r="A100" s="167">
        <v>31</v>
      </c>
      <c r="B100" s="168" t="s">
        <v>324</v>
      </c>
      <c r="C100" s="183" t="s">
        <v>325</v>
      </c>
      <c r="D100" s="169" t="s">
        <v>201</v>
      </c>
      <c r="E100" s="170">
        <v>3.6</v>
      </c>
      <c r="F100" s="171"/>
      <c r="G100" s="172">
        <f>ROUND(E100*F100,2)</f>
        <v>0</v>
      </c>
      <c r="H100" s="171"/>
      <c r="I100" s="172">
        <f>ROUND(E100*H100,2)</f>
        <v>0</v>
      </c>
      <c r="J100" s="171"/>
      <c r="K100" s="172">
        <f>ROUND(E100*J100,2)</f>
        <v>0</v>
      </c>
      <c r="L100" s="172">
        <v>21</v>
      </c>
      <c r="M100" s="172">
        <f>G100*(1+L100/100)</f>
        <v>0</v>
      </c>
      <c r="N100" s="170">
        <v>0.16192000000000001</v>
      </c>
      <c r="O100" s="170">
        <f>ROUND(E100*N100,2)</f>
        <v>0.57999999999999996</v>
      </c>
      <c r="P100" s="170">
        <v>0</v>
      </c>
      <c r="Q100" s="170">
        <f>ROUND(E100*P100,2)</f>
        <v>0</v>
      </c>
      <c r="R100" s="172" t="s">
        <v>202</v>
      </c>
      <c r="S100" s="172" t="s">
        <v>135</v>
      </c>
      <c r="T100" s="173" t="s">
        <v>135</v>
      </c>
      <c r="U100" s="157">
        <v>0.05</v>
      </c>
      <c r="V100" s="157">
        <f>ROUND(E100*U100,2)</f>
        <v>0.18</v>
      </c>
      <c r="W100" s="157"/>
      <c r="X100" s="157" t="s">
        <v>203</v>
      </c>
      <c r="Y100" s="157" t="s">
        <v>129</v>
      </c>
      <c r="Z100" s="146"/>
      <c r="AA100" s="146"/>
      <c r="AB100" s="146"/>
      <c r="AC100" s="146"/>
      <c r="AD100" s="146"/>
      <c r="AE100" s="146"/>
      <c r="AF100" s="146"/>
      <c r="AG100" s="146" t="s">
        <v>204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2" x14ac:dyDescent="0.25">
      <c r="A101" s="153"/>
      <c r="B101" s="154"/>
      <c r="C101" s="261" t="s">
        <v>326</v>
      </c>
      <c r="D101" s="262"/>
      <c r="E101" s="262"/>
      <c r="F101" s="262"/>
      <c r="G101" s="262"/>
      <c r="H101" s="157"/>
      <c r="I101" s="157"/>
      <c r="J101" s="157"/>
      <c r="K101" s="157"/>
      <c r="L101" s="157"/>
      <c r="M101" s="157"/>
      <c r="N101" s="156"/>
      <c r="O101" s="156"/>
      <c r="P101" s="156"/>
      <c r="Q101" s="156"/>
      <c r="R101" s="157"/>
      <c r="S101" s="157"/>
      <c r="T101" s="157"/>
      <c r="U101" s="157"/>
      <c r="V101" s="157"/>
      <c r="W101" s="157"/>
      <c r="X101" s="157"/>
      <c r="Y101" s="157"/>
      <c r="Z101" s="146"/>
      <c r="AA101" s="146"/>
      <c r="AB101" s="146"/>
      <c r="AC101" s="146"/>
      <c r="AD101" s="146"/>
      <c r="AE101" s="146"/>
      <c r="AF101" s="146"/>
      <c r="AG101" s="146" t="s">
        <v>206</v>
      </c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2" x14ac:dyDescent="0.25">
      <c r="A102" s="153"/>
      <c r="B102" s="154"/>
      <c r="C102" s="193" t="s">
        <v>327</v>
      </c>
      <c r="D102" s="188"/>
      <c r="E102" s="189">
        <v>3.6</v>
      </c>
      <c r="F102" s="157"/>
      <c r="G102" s="157"/>
      <c r="H102" s="157"/>
      <c r="I102" s="157"/>
      <c r="J102" s="157"/>
      <c r="K102" s="157"/>
      <c r="L102" s="157"/>
      <c r="M102" s="157"/>
      <c r="N102" s="156"/>
      <c r="O102" s="156"/>
      <c r="P102" s="156"/>
      <c r="Q102" s="156"/>
      <c r="R102" s="157"/>
      <c r="S102" s="157"/>
      <c r="T102" s="157"/>
      <c r="U102" s="157"/>
      <c r="V102" s="157"/>
      <c r="W102" s="157"/>
      <c r="X102" s="157"/>
      <c r="Y102" s="157"/>
      <c r="Z102" s="146"/>
      <c r="AA102" s="146"/>
      <c r="AB102" s="146"/>
      <c r="AC102" s="146"/>
      <c r="AD102" s="146"/>
      <c r="AE102" s="146"/>
      <c r="AF102" s="146"/>
      <c r="AG102" s="146" t="s">
        <v>208</v>
      </c>
      <c r="AH102" s="146">
        <v>0</v>
      </c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ht="20.399999999999999" outlineLevel="1" x14ac:dyDescent="0.25">
      <c r="A103" s="167">
        <v>32</v>
      </c>
      <c r="B103" s="168" t="s">
        <v>328</v>
      </c>
      <c r="C103" s="183" t="s">
        <v>329</v>
      </c>
      <c r="D103" s="169" t="s">
        <v>201</v>
      </c>
      <c r="E103" s="170">
        <v>7.2</v>
      </c>
      <c r="F103" s="171"/>
      <c r="G103" s="172">
        <f>ROUND(E103*F103,2)</f>
        <v>0</v>
      </c>
      <c r="H103" s="171"/>
      <c r="I103" s="172">
        <f>ROUND(E103*H103,2)</f>
        <v>0</v>
      </c>
      <c r="J103" s="171"/>
      <c r="K103" s="172">
        <f>ROUND(E103*J103,2)</f>
        <v>0</v>
      </c>
      <c r="L103" s="172">
        <v>21</v>
      </c>
      <c r="M103" s="172">
        <f>G103*(1+L103/100)</f>
        <v>0</v>
      </c>
      <c r="N103" s="170">
        <v>0.40481</v>
      </c>
      <c r="O103" s="170">
        <f>ROUND(E103*N103,2)</f>
        <v>2.91</v>
      </c>
      <c r="P103" s="170">
        <v>0</v>
      </c>
      <c r="Q103" s="170">
        <f>ROUND(E103*P103,2)</f>
        <v>0</v>
      </c>
      <c r="R103" s="172" t="s">
        <v>202</v>
      </c>
      <c r="S103" s="172" t="s">
        <v>135</v>
      </c>
      <c r="T103" s="173" t="s">
        <v>135</v>
      </c>
      <c r="U103" s="157">
        <v>1.9E-2</v>
      </c>
      <c r="V103" s="157">
        <f>ROUND(E103*U103,2)</f>
        <v>0.14000000000000001</v>
      </c>
      <c r="W103" s="157"/>
      <c r="X103" s="157" t="s">
        <v>203</v>
      </c>
      <c r="Y103" s="157" t="s">
        <v>129</v>
      </c>
      <c r="Z103" s="146"/>
      <c r="AA103" s="146"/>
      <c r="AB103" s="146"/>
      <c r="AC103" s="146"/>
      <c r="AD103" s="146"/>
      <c r="AE103" s="146"/>
      <c r="AF103" s="146"/>
      <c r="AG103" s="146" t="s">
        <v>330</v>
      </c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2" x14ac:dyDescent="0.25">
      <c r="A104" s="153"/>
      <c r="B104" s="154"/>
      <c r="C104" s="261" t="s">
        <v>331</v>
      </c>
      <c r="D104" s="262"/>
      <c r="E104" s="262"/>
      <c r="F104" s="262"/>
      <c r="G104" s="262"/>
      <c r="H104" s="157"/>
      <c r="I104" s="157"/>
      <c r="J104" s="157"/>
      <c r="K104" s="157"/>
      <c r="L104" s="157"/>
      <c r="M104" s="157"/>
      <c r="N104" s="156"/>
      <c r="O104" s="156"/>
      <c r="P104" s="156"/>
      <c r="Q104" s="156"/>
      <c r="R104" s="157"/>
      <c r="S104" s="157"/>
      <c r="T104" s="157"/>
      <c r="U104" s="157"/>
      <c r="V104" s="157"/>
      <c r="W104" s="157"/>
      <c r="X104" s="157"/>
      <c r="Y104" s="157"/>
      <c r="Z104" s="146"/>
      <c r="AA104" s="146"/>
      <c r="AB104" s="146"/>
      <c r="AC104" s="146"/>
      <c r="AD104" s="146"/>
      <c r="AE104" s="146"/>
      <c r="AF104" s="146"/>
      <c r="AG104" s="146" t="s">
        <v>206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2" x14ac:dyDescent="0.25">
      <c r="A105" s="153"/>
      <c r="B105" s="154"/>
      <c r="C105" s="193" t="s">
        <v>212</v>
      </c>
      <c r="D105" s="188"/>
      <c r="E105" s="189">
        <v>7.2</v>
      </c>
      <c r="F105" s="157"/>
      <c r="G105" s="157"/>
      <c r="H105" s="157"/>
      <c r="I105" s="157"/>
      <c r="J105" s="157"/>
      <c r="K105" s="157"/>
      <c r="L105" s="157"/>
      <c r="M105" s="157"/>
      <c r="N105" s="156"/>
      <c r="O105" s="156"/>
      <c r="P105" s="156"/>
      <c r="Q105" s="156"/>
      <c r="R105" s="157"/>
      <c r="S105" s="157"/>
      <c r="T105" s="157"/>
      <c r="U105" s="157"/>
      <c r="V105" s="157"/>
      <c r="W105" s="157"/>
      <c r="X105" s="157"/>
      <c r="Y105" s="157"/>
      <c r="Z105" s="146"/>
      <c r="AA105" s="146"/>
      <c r="AB105" s="146"/>
      <c r="AC105" s="146"/>
      <c r="AD105" s="146"/>
      <c r="AE105" s="146"/>
      <c r="AF105" s="146"/>
      <c r="AG105" s="146" t="s">
        <v>208</v>
      </c>
      <c r="AH105" s="146">
        <v>0</v>
      </c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1" x14ac:dyDescent="0.25">
      <c r="A106" s="167">
        <v>33</v>
      </c>
      <c r="B106" s="168" t="s">
        <v>332</v>
      </c>
      <c r="C106" s="183" t="s">
        <v>333</v>
      </c>
      <c r="D106" s="169" t="s">
        <v>201</v>
      </c>
      <c r="E106" s="170">
        <v>7.2</v>
      </c>
      <c r="F106" s="171"/>
      <c r="G106" s="172">
        <f>ROUND(E106*F106,2)</f>
        <v>0</v>
      </c>
      <c r="H106" s="171"/>
      <c r="I106" s="172">
        <f>ROUND(E106*H106,2)</f>
        <v>0</v>
      </c>
      <c r="J106" s="171"/>
      <c r="K106" s="172">
        <f>ROUND(E106*J106,2)</f>
        <v>0</v>
      </c>
      <c r="L106" s="172">
        <v>21</v>
      </c>
      <c r="M106" s="172">
        <f>G106*(1+L106/100)</f>
        <v>0</v>
      </c>
      <c r="N106" s="170">
        <v>0.36834</v>
      </c>
      <c r="O106" s="170">
        <f>ROUND(E106*N106,2)</f>
        <v>2.65</v>
      </c>
      <c r="P106" s="170">
        <v>0</v>
      </c>
      <c r="Q106" s="170">
        <f>ROUND(E106*P106,2)</f>
        <v>0</v>
      </c>
      <c r="R106" s="172" t="s">
        <v>202</v>
      </c>
      <c r="S106" s="172" t="s">
        <v>135</v>
      </c>
      <c r="T106" s="173" t="s">
        <v>135</v>
      </c>
      <c r="U106" s="157">
        <v>5.5E-2</v>
      </c>
      <c r="V106" s="157">
        <f>ROUND(E106*U106,2)</f>
        <v>0.4</v>
      </c>
      <c r="W106" s="157"/>
      <c r="X106" s="157" t="s">
        <v>203</v>
      </c>
      <c r="Y106" s="157" t="s">
        <v>129</v>
      </c>
      <c r="Z106" s="146"/>
      <c r="AA106" s="146"/>
      <c r="AB106" s="146"/>
      <c r="AC106" s="146"/>
      <c r="AD106" s="146"/>
      <c r="AE106" s="146"/>
      <c r="AF106" s="146"/>
      <c r="AG106" s="146" t="s">
        <v>330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2" x14ac:dyDescent="0.25">
      <c r="A107" s="153"/>
      <c r="B107" s="154"/>
      <c r="C107" s="261" t="s">
        <v>334</v>
      </c>
      <c r="D107" s="262"/>
      <c r="E107" s="262"/>
      <c r="F107" s="262"/>
      <c r="G107" s="262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57"/>
      <c r="Z107" s="146"/>
      <c r="AA107" s="146"/>
      <c r="AB107" s="146"/>
      <c r="AC107" s="146"/>
      <c r="AD107" s="146"/>
      <c r="AE107" s="146"/>
      <c r="AF107" s="146"/>
      <c r="AG107" s="146" t="s">
        <v>206</v>
      </c>
      <c r="AH107" s="146"/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74" t="str">
        <f>C107</f>
        <v>kamenivo hrubé drcené vel. 32 - 63 mm s výplňovým kamenivem (vibrovaný štěrk), s rozprostřením, vlhčením a zhutněním</v>
      </c>
      <c r="BB107" s="146"/>
      <c r="BC107" s="146"/>
      <c r="BD107" s="146"/>
      <c r="BE107" s="146"/>
      <c r="BF107" s="146"/>
      <c r="BG107" s="146"/>
      <c r="BH107" s="146"/>
    </row>
    <row r="108" spans="1:60" outlineLevel="2" x14ac:dyDescent="0.25">
      <c r="A108" s="153"/>
      <c r="B108" s="154"/>
      <c r="C108" s="193" t="s">
        <v>212</v>
      </c>
      <c r="D108" s="188"/>
      <c r="E108" s="189">
        <v>7.2</v>
      </c>
      <c r="F108" s="157"/>
      <c r="G108" s="157"/>
      <c r="H108" s="157"/>
      <c r="I108" s="157"/>
      <c r="J108" s="157"/>
      <c r="K108" s="157"/>
      <c r="L108" s="157"/>
      <c r="M108" s="157"/>
      <c r="N108" s="156"/>
      <c r="O108" s="156"/>
      <c r="P108" s="156"/>
      <c r="Q108" s="156"/>
      <c r="R108" s="157"/>
      <c r="S108" s="157"/>
      <c r="T108" s="157"/>
      <c r="U108" s="157"/>
      <c r="V108" s="157"/>
      <c r="W108" s="157"/>
      <c r="X108" s="157"/>
      <c r="Y108" s="157"/>
      <c r="Z108" s="146"/>
      <c r="AA108" s="146"/>
      <c r="AB108" s="146"/>
      <c r="AC108" s="146"/>
      <c r="AD108" s="146"/>
      <c r="AE108" s="146"/>
      <c r="AF108" s="146"/>
      <c r="AG108" s="146" t="s">
        <v>208</v>
      </c>
      <c r="AH108" s="146">
        <v>0</v>
      </c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ht="20.399999999999999" outlineLevel="1" x14ac:dyDescent="0.25">
      <c r="A109" s="167">
        <v>34</v>
      </c>
      <c r="B109" s="168" t="s">
        <v>335</v>
      </c>
      <c r="C109" s="183" t="s">
        <v>336</v>
      </c>
      <c r="D109" s="169" t="s">
        <v>201</v>
      </c>
      <c r="E109" s="170">
        <v>3.6</v>
      </c>
      <c r="F109" s="171"/>
      <c r="G109" s="172">
        <f>ROUND(E109*F109,2)</f>
        <v>0</v>
      </c>
      <c r="H109" s="171"/>
      <c r="I109" s="172">
        <f>ROUND(E109*H109,2)</f>
        <v>0</v>
      </c>
      <c r="J109" s="171"/>
      <c r="K109" s="172">
        <f>ROUND(E109*J109,2)</f>
        <v>0</v>
      </c>
      <c r="L109" s="172">
        <v>21</v>
      </c>
      <c r="M109" s="172">
        <f>G109*(1+L109/100)</f>
        <v>0</v>
      </c>
      <c r="N109" s="170">
        <v>0.378</v>
      </c>
      <c r="O109" s="170">
        <f>ROUND(E109*N109,2)</f>
        <v>1.36</v>
      </c>
      <c r="P109" s="170">
        <v>0</v>
      </c>
      <c r="Q109" s="170">
        <f>ROUND(E109*P109,2)</f>
        <v>0</v>
      </c>
      <c r="R109" s="172" t="s">
        <v>202</v>
      </c>
      <c r="S109" s="172" t="s">
        <v>135</v>
      </c>
      <c r="T109" s="173" t="s">
        <v>135</v>
      </c>
      <c r="U109" s="157">
        <v>2.5999999999999999E-2</v>
      </c>
      <c r="V109" s="157">
        <f>ROUND(E109*U109,2)</f>
        <v>0.09</v>
      </c>
      <c r="W109" s="157"/>
      <c r="X109" s="157" t="s">
        <v>203</v>
      </c>
      <c r="Y109" s="157" t="s">
        <v>129</v>
      </c>
      <c r="Z109" s="146"/>
      <c r="AA109" s="146"/>
      <c r="AB109" s="146"/>
      <c r="AC109" s="146"/>
      <c r="AD109" s="146"/>
      <c r="AE109" s="146"/>
      <c r="AF109" s="146"/>
      <c r="AG109" s="146" t="s">
        <v>204</v>
      </c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2" x14ac:dyDescent="0.25">
      <c r="A110" s="153"/>
      <c r="B110" s="154"/>
      <c r="C110" s="193" t="s">
        <v>337</v>
      </c>
      <c r="D110" s="188"/>
      <c r="E110" s="189">
        <v>3.6</v>
      </c>
      <c r="F110" s="157"/>
      <c r="G110" s="157"/>
      <c r="H110" s="157"/>
      <c r="I110" s="157"/>
      <c r="J110" s="157"/>
      <c r="K110" s="157"/>
      <c r="L110" s="157"/>
      <c r="M110" s="157"/>
      <c r="N110" s="156"/>
      <c r="O110" s="156"/>
      <c r="P110" s="156"/>
      <c r="Q110" s="156"/>
      <c r="R110" s="157"/>
      <c r="S110" s="157"/>
      <c r="T110" s="157"/>
      <c r="U110" s="157"/>
      <c r="V110" s="157"/>
      <c r="W110" s="157"/>
      <c r="X110" s="157"/>
      <c r="Y110" s="157"/>
      <c r="Z110" s="146"/>
      <c r="AA110" s="146"/>
      <c r="AB110" s="146"/>
      <c r="AC110" s="146"/>
      <c r="AD110" s="146"/>
      <c r="AE110" s="146"/>
      <c r="AF110" s="146"/>
      <c r="AG110" s="146" t="s">
        <v>208</v>
      </c>
      <c r="AH110" s="146">
        <v>5</v>
      </c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1" x14ac:dyDescent="0.25">
      <c r="A111" s="167">
        <v>35</v>
      </c>
      <c r="B111" s="168" t="s">
        <v>338</v>
      </c>
      <c r="C111" s="183" t="s">
        <v>339</v>
      </c>
      <c r="D111" s="169" t="s">
        <v>201</v>
      </c>
      <c r="E111" s="170">
        <v>7.2</v>
      </c>
      <c r="F111" s="171"/>
      <c r="G111" s="172">
        <f>ROUND(E111*F111,2)</f>
        <v>0</v>
      </c>
      <c r="H111" s="171"/>
      <c r="I111" s="172">
        <f>ROUND(E111*H111,2)</f>
        <v>0</v>
      </c>
      <c r="J111" s="171"/>
      <c r="K111" s="172">
        <f>ROUND(E111*J111,2)</f>
        <v>0</v>
      </c>
      <c r="L111" s="172">
        <v>21</v>
      </c>
      <c r="M111" s="172">
        <f>G111*(1+L111/100)</f>
        <v>0</v>
      </c>
      <c r="N111" s="170">
        <v>0.41810000000000003</v>
      </c>
      <c r="O111" s="170">
        <f>ROUND(E111*N111,2)</f>
        <v>3.01</v>
      </c>
      <c r="P111" s="170">
        <v>0</v>
      </c>
      <c r="Q111" s="170">
        <f>ROUND(E111*P111,2)</f>
        <v>0</v>
      </c>
      <c r="R111" s="172" t="s">
        <v>202</v>
      </c>
      <c r="S111" s="172" t="s">
        <v>135</v>
      </c>
      <c r="T111" s="173" t="s">
        <v>135</v>
      </c>
      <c r="U111" s="157">
        <v>3.5999999999999997E-2</v>
      </c>
      <c r="V111" s="157">
        <f>ROUND(E111*U111,2)</f>
        <v>0.26</v>
      </c>
      <c r="W111" s="157"/>
      <c r="X111" s="157" t="s">
        <v>203</v>
      </c>
      <c r="Y111" s="157" t="s">
        <v>129</v>
      </c>
      <c r="Z111" s="146"/>
      <c r="AA111" s="146"/>
      <c r="AB111" s="146"/>
      <c r="AC111" s="146"/>
      <c r="AD111" s="146"/>
      <c r="AE111" s="146"/>
      <c r="AF111" s="146"/>
      <c r="AG111" s="146" t="s">
        <v>204</v>
      </c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2" x14ac:dyDescent="0.25">
      <c r="A112" s="153"/>
      <c r="B112" s="154"/>
      <c r="C112" s="261" t="s">
        <v>340</v>
      </c>
      <c r="D112" s="262"/>
      <c r="E112" s="262"/>
      <c r="F112" s="262"/>
      <c r="G112" s="262"/>
      <c r="H112" s="157"/>
      <c r="I112" s="157"/>
      <c r="J112" s="157"/>
      <c r="K112" s="157"/>
      <c r="L112" s="157"/>
      <c r="M112" s="157"/>
      <c r="N112" s="156"/>
      <c r="O112" s="156"/>
      <c r="P112" s="156"/>
      <c r="Q112" s="156"/>
      <c r="R112" s="157"/>
      <c r="S112" s="157"/>
      <c r="T112" s="157"/>
      <c r="U112" s="157"/>
      <c r="V112" s="157"/>
      <c r="W112" s="157"/>
      <c r="X112" s="157"/>
      <c r="Y112" s="157"/>
      <c r="Z112" s="146"/>
      <c r="AA112" s="146"/>
      <c r="AB112" s="146"/>
      <c r="AC112" s="146"/>
      <c r="AD112" s="146"/>
      <c r="AE112" s="146"/>
      <c r="AF112" s="146"/>
      <c r="AG112" s="146" t="s">
        <v>206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2" x14ac:dyDescent="0.25">
      <c r="A113" s="153"/>
      <c r="B113" s="154"/>
      <c r="C113" s="193" t="s">
        <v>212</v>
      </c>
      <c r="D113" s="188"/>
      <c r="E113" s="189">
        <v>7.2</v>
      </c>
      <c r="F113" s="157"/>
      <c r="G113" s="157"/>
      <c r="H113" s="157"/>
      <c r="I113" s="157"/>
      <c r="J113" s="157"/>
      <c r="K113" s="157"/>
      <c r="L113" s="157"/>
      <c r="M113" s="157"/>
      <c r="N113" s="156"/>
      <c r="O113" s="156"/>
      <c r="P113" s="156"/>
      <c r="Q113" s="156"/>
      <c r="R113" s="157"/>
      <c r="S113" s="157"/>
      <c r="T113" s="157"/>
      <c r="U113" s="157"/>
      <c r="V113" s="157"/>
      <c r="W113" s="157"/>
      <c r="X113" s="157"/>
      <c r="Y113" s="157"/>
      <c r="Z113" s="146"/>
      <c r="AA113" s="146"/>
      <c r="AB113" s="146"/>
      <c r="AC113" s="146"/>
      <c r="AD113" s="146"/>
      <c r="AE113" s="146"/>
      <c r="AF113" s="146"/>
      <c r="AG113" s="146" t="s">
        <v>208</v>
      </c>
      <c r="AH113" s="146">
        <v>0</v>
      </c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ht="20.399999999999999" outlineLevel="1" x14ac:dyDescent="0.25">
      <c r="A114" s="167">
        <v>36</v>
      </c>
      <c r="B114" s="168" t="s">
        <v>341</v>
      </c>
      <c r="C114" s="183" t="s">
        <v>342</v>
      </c>
      <c r="D114" s="169" t="s">
        <v>201</v>
      </c>
      <c r="E114" s="170">
        <v>7.2</v>
      </c>
      <c r="F114" s="171"/>
      <c r="G114" s="172">
        <f>ROUND(E114*F114,2)</f>
        <v>0</v>
      </c>
      <c r="H114" s="171"/>
      <c r="I114" s="172">
        <f>ROUND(E114*H114,2)</f>
        <v>0</v>
      </c>
      <c r="J114" s="171"/>
      <c r="K114" s="172">
        <f>ROUND(E114*J114,2)</f>
        <v>0</v>
      </c>
      <c r="L114" s="172">
        <v>21</v>
      </c>
      <c r="M114" s="172">
        <f>G114*(1+L114/100)</f>
        <v>0</v>
      </c>
      <c r="N114" s="170">
        <v>0.13188</v>
      </c>
      <c r="O114" s="170">
        <f>ROUND(E114*N114,2)</f>
        <v>0.95</v>
      </c>
      <c r="P114" s="170">
        <v>0</v>
      </c>
      <c r="Q114" s="170">
        <f>ROUND(E114*P114,2)</f>
        <v>0</v>
      </c>
      <c r="R114" s="172" t="s">
        <v>202</v>
      </c>
      <c r="S114" s="172" t="s">
        <v>135</v>
      </c>
      <c r="T114" s="173" t="s">
        <v>135</v>
      </c>
      <c r="U114" s="157">
        <v>4.9000000000000002E-2</v>
      </c>
      <c r="V114" s="157">
        <f>ROUND(E114*U114,2)</f>
        <v>0.35</v>
      </c>
      <c r="W114" s="157"/>
      <c r="X114" s="157" t="s">
        <v>203</v>
      </c>
      <c r="Y114" s="157" t="s">
        <v>129</v>
      </c>
      <c r="Z114" s="146"/>
      <c r="AA114" s="146"/>
      <c r="AB114" s="146"/>
      <c r="AC114" s="146"/>
      <c r="AD114" s="146"/>
      <c r="AE114" s="146"/>
      <c r="AF114" s="146"/>
      <c r="AG114" s="146" t="s">
        <v>204</v>
      </c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2" x14ac:dyDescent="0.25">
      <c r="A115" s="153"/>
      <c r="B115" s="154"/>
      <c r="C115" s="261" t="s">
        <v>340</v>
      </c>
      <c r="D115" s="262"/>
      <c r="E115" s="262"/>
      <c r="F115" s="262"/>
      <c r="G115" s="262"/>
      <c r="H115" s="157"/>
      <c r="I115" s="157"/>
      <c r="J115" s="157"/>
      <c r="K115" s="157"/>
      <c r="L115" s="157"/>
      <c r="M115" s="157"/>
      <c r="N115" s="156"/>
      <c r="O115" s="156"/>
      <c r="P115" s="156"/>
      <c r="Q115" s="156"/>
      <c r="R115" s="157"/>
      <c r="S115" s="157"/>
      <c r="T115" s="157"/>
      <c r="U115" s="157"/>
      <c r="V115" s="157"/>
      <c r="W115" s="157"/>
      <c r="X115" s="157"/>
      <c r="Y115" s="157"/>
      <c r="Z115" s="146"/>
      <c r="AA115" s="146"/>
      <c r="AB115" s="146"/>
      <c r="AC115" s="146"/>
      <c r="AD115" s="146"/>
      <c r="AE115" s="146"/>
      <c r="AF115" s="146"/>
      <c r="AG115" s="146" t="s">
        <v>206</v>
      </c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2" x14ac:dyDescent="0.25">
      <c r="A116" s="153"/>
      <c r="B116" s="154"/>
      <c r="C116" s="193" t="s">
        <v>212</v>
      </c>
      <c r="D116" s="188"/>
      <c r="E116" s="189">
        <v>7.2</v>
      </c>
      <c r="F116" s="157"/>
      <c r="G116" s="157"/>
      <c r="H116" s="157"/>
      <c r="I116" s="157"/>
      <c r="J116" s="157"/>
      <c r="K116" s="157"/>
      <c r="L116" s="157"/>
      <c r="M116" s="157"/>
      <c r="N116" s="156"/>
      <c r="O116" s="156"/>
      <c r="P116" s="156"/>
      <c r="Q116" s="156"/>
      <c r="R116" s="157"/>
      <c r="S116" s="157"/>
      <c r="T116" s="157"/>
      <c r="U116" s="157"/>
      <c r="V116" s="157"/>
      <c r="W116" s="157"/>
      <c r="X116" s="157"/>
      <c r="Y116" s="157"/>
      <c r="Z116" s="146"/>
      <c r="AA116" s="146"/>
      <c r="AB116" s="146"/>
      <c r="AC116" s="146"/>
      <c r="AD116" s="146"/>
      <c r="AE116" s="146"/>
      <c r="AF116" s="146"/>
      <c r="AG116" s="146" t="s">
        <v>208</v>
      </c>
      <c r="AH116" s="146">
        <v>0</v>
      </c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1" x14ac:dyDescent="0.25">
      <c r="A117" s="167">
        <v>37</v>
      </c>
      <c r="B117" s="168" t="s">
        <v>343</v>
      </c>
      <c r="C117" s="183" t="s">
        <v>344</v>
      </c>
      <c r="D117" s="169" t="s">
        <v>201</v>
      </c>
      <c r="E117" s="170">
        <v>7.2</v>
      </c>
      <c r="F117" s="171"/>
      <c r="G117" s="172">
        <f>ROUND(E117*F117,2)</f>
        <v>0</v>
      </c>
      <c r="H117" s="171"/>
      <c r="I117" s="172">
        <f>ROUND(E117*H117,2)</f>
        <v>0</v>
      </c>
      <c r="J117" s="171"/>
      <c r="K117" s="172">
        <f>ROUND(E117*J117,2)</f>
        <v>0</v>
      </c>
      <c r="L117" s="172">
        <v>21</v>
      </c>
      <c r="M117" s="172">
        <f>G117*(1+L117/100)</f>
        <v>0</v>
      </c>
      <c r="N117" s="170">
        <v>0</v>
      </c>
      <c r="O117" s="170">
        <f>ROUND(E117*N117,2)</f>
        <v>0</v>
      </c>
      <c r="P117" s="170">
        <v>0</v>
      </c>
      <c r="Q117" s="170">
        <f>ROUND(E117*P117,2)</f>
        <v>0</v>
      </c>
      <c r="R117" s="172" t="s">
        <v>202</v>
      </c>
      <c r="S117" s="172" t="s">
        <v>135</v>
      </c>
      <c r="T117" s="173" t="s">
        <v>135</v>
      </c>
      <c r="U117" s="157">
        <v>9.0999999999999998E-2</v>
      </c>
      <c r="V117" s="157">
        <f>ROUND(E117*U117,2)</f>
        <v>0.66</v>
      </c>
      <c r="W117" s="157"/>
      <c r="X117" s="157" t="s">
        <v>203</v>
      </c>
      <c r="Y117" s="157" t="s">
        <v>129</v>
      </c>
      <c r="Z117" s="146"/>
      <c r="AA117" s="146"/>
      <c r="AB117" s="146"/>
      <c r="AC117" s="146"/>
      <c r="AD117" s="146"/>
      <c r="AE117" s="146"/>
      <c r="AF117" s="146"/>
      <c r="AG117" s="146" t="s">
        <v>204</v>
      </c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2" x14ac:dyDescent="0.25">
      <c r="A118" s="153"/>
      <c r="B118" s="154"/>
      <c r="C118" s="193" t="s">
        <v>212</v>
      </c>
      <c r="D118" s="188"/>
      <c r="E118" s="189">
        <v>7.2</v>
      </c>
      <c r="F118" s="157"/>
      <c r="G118" s="157"/>
      <c r="H118" s="157"/>
      <c r="I118" s="157"/>
      <c r="J118" s="157"/>
      <c r="K118" s="157"/>
      <c r="L118" s="157"/>
      <c r="M118" s="157"/>
      <c r="N118" s="156"/>
      <c r="O118" s="156"/>
      <c r="P118" s="156"/>
      <c r="Q118" s="156"/>
      <c r="R118" s="157"/>
      <c r="S118" s="157"/>
      <c r="T118" s="157"/>
      <c r="U118" s="157"/>
      <c r="V118" s="157"/>
      <c r="W118" s="157"/>
      <c r="X118" s="157"/>
      <c r="Y118" s="157"/>
      <c r="Z118" s="146"/>
      <c r="AA118" s="146"/>
      <c r="AB118" s="146"/>
      <c r="AC118" s="146"/>
      <c r="AD118" s="146"/>
      <c r="AE118" s="146"/>
      <c r="AF118" s="146"/>
      <c r="AG118" s="146" t="s">
        <v>208</v>
      </c>
      <c r="AH118" s="146">
        <v>0</v>
      </c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1" x14ac:dyDescent="0.25">
      <c r="A119" s="167">
        <v>38</v>
      </c>
      <c r="B119" s="168" t="s">
        <v>345</v>
      </c>
      <c r="C119" s="183" t="s">
        <v>346</v>
      </c>
      <c r="D119" s="169" t="s">
        <v>201</v>
      </c>
      <c r="E119" s="170">
        <v>7.2</v>
      </c>
      <c r="F119" s="171"/>
      <c r="G119" s="172">
        <f>ROUND(E119*F119,2)</f>
        <v>0</v>
      </c>
      <c r="H119" s="171"/>
      <c r="I119" s="172">
        <f>ROUND(E119*H119,2)</f>
        <v>0</v>
      </c>
      <c r="J119" s="171"/>
      <c r="K119" s="172">
        <f>ROUND(E119*J119,2)</f>
        <v>0</v>
      </c>
      <c r="L119" s="172">
        <v>21</v>
      </c>
      <c r="M119" s="172">
        <f>G119*(1+L119/100)</f>
        <v>0</v>
      </c>
      <c r="N119" s="170">
        <v>5.0000000000000001E-4</v>
      </c>
      <c r="O119" s="170">
        <f>ROUND(E119*N119,2)</f>
        <v>0</v>
      </c>
      <c r="P119" s="170">
        <v>0</v>
      </c>
      <c r="Q119" s="170">
        <f>ROUND(E119*P119,2)</f>
        <v>0</v>
      </c>
      <c r="R119" s="172" t="s">
        <v>202</v>
      </c>
      <c r="S119" s="172" t="s">
        <v>135</v>
      </c>
      <c r="T119" s="173" t="s">
        <v>135</v>
      </c>
      <c r="U119" s="157">
        <v>2E-3</v>
      </c>
      <c r="V119" s="157">
        <f>ROUND(E119*U119,2)</f>
        <v>0.01</v>
      </c>
      <c r="W119" s="157"/>
      <c r="X119" s="157" t="s">
        <v>203</v>
      </c>
      <c r="Y119" s="157" t="s">
        <v>129</v>
      </c>
      <c r="Z119" s="146"/>
      <c r="AA119" s="146"/>
      <c r="AB119" s="146"/>
      <c r="AC119" s="146"/>
      <c r="AD119" s="146"/>
      <c r="AE119" s="146"/>
      <c r="AF119" s="146"/>
      <c r="AG119" s="146" t="s">
        <v>204</v>
      </c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2" x14ac:dyDescent="0.25">
      <c r="A120" s="153"/>
      <c r="B120" s="154"/>
      <c r="C120" s="261" t="s">
        <v>347</v>
      </c>
      <c r="D120" s="262"/>
      <c r="E120" s="262"/>
      <c r="F120" s="262"/>
      <c r="G120" s="262"/>
      <c r="H120" s="157"/>
      <c r="I120" s="157"/>
      <c r="J120" s="157"/>
      <c r="K120" s="157"/>
      <c r="L120" s="157"/>
      <c r="M120" s="157"/>
      <c r="N120" s="156"/>
      <c r="O120" s="156"/>
      <c r="P120" s="156"/>
      <c r="Q120" s="156"/>
      <c r="R120" s="157"/>
      <c r="S120" s="157"/>
      <c r="T120" s="157"/>
      <c r="U120" s="157"/>
      <c r="V120" s="157"/>
      <c r="W120" s="157"/>
      <c r="X120" s="157"/>
      <c r="Y120" s="157"/>
      <c r="Z120" s="146"/>
      <c r="AA120" s="146"/>
      <c r="AB120" s="146"/>
      <c r="AC120" s="146"/>
      <c r="AD120" s="146"/>
      <c r="AE120" s="146"/>
      <c r="AF120" s="146"/>
      <c r="AG120" s="146" t="s">
        <v>206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2" x14ac:dyDescent="0.25">
      <c r="A121" s="153"/>
      <c r="B121" s="154"/>
      <c r="C121" s="193" t="s">
        <v>212</v>
      </c>
      <c r="D121" s="188"/>
      <c r="E121" s="189">
        <v>7.2</v>
      </c>
      <c r="F121" s="157"/>
      <c r="G121" s="157"/>
      <c r="H121" s="157"/>
      <c r="I121" s="157"/>
      <c r="J121" s="157"/>
      <c r="K121" s="157"/>
      <c r="L121" s="157"/>
      <c r="M121" s="157"/>
      <c r="N121" s="156"/>
      <c r="O121" s="156"/>
      <c r="P121" s="156"/>
      <c r="Q121" s="156"/>
      <c r="R121" s="157"/>
      <c r="S121" s="157"/>
      <c r="T121" s="157"/>
      <c r="U121" s="157"/>
      <c r="V121" s="157"/>
      <c r="W121" s="157"/>
      <c r="X121" s="157"/>
      <c r="Y121" s="157"/>
      <c r="Z121" s="146"/>
      <c r="AA121" s="146"/>
      <c r="AB121" s="146"/>
      <c r="AC121" s="146"/>
      <c r="AD121" s="146"/>
      <c r="AE121" s="146"/>
      <c r="AF121" s="146"/>
      <c r="AG121" s="146" t="s">
        <v>208</v>
      </c>
      <c r="AH121" s="146">
        <v>0</v>
      </c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ht="20.399999999999999" outlineLevel="1" x14ac:dyDescent="0.25">
      <c r="A122" s="167">
        <v>39</v>
      </c>
      <c r="B122" s="168" t="s">
        <v>348</v>
      </c>
      <c r="C122" s="183" t="s">
        <v>349</v>
      </c>
      <c r="D122" s="169" t="s">
        <v>201</v>
      </c>
      <c r="E122" s="170">
        <v>7.2</v>
      </c>
      <c r="F122" s="171"/>
      <c r="G122" s="172">
        <f>ROUND(E122*F122,2)</f>
        <v>0</v>
      </c>
      <c r="H122" s="171"/>
      <c r="I122" s="172">
        <f>ROUND(E122*H122,2)</f>
        <v>0</v>
      </c>
      <c r="J122" s="171"/>
      <c r="K122" s="172">
        <f>ROUND(E122*J122,2)</f>
        <v>0</v>
      </c>
      <c r="L122" s="172">
        <v>21</v>
      </c>
      <c r="M122" s="172">
        <f>G122*(1+L122/100)</f>
        <v>0</v>
      </c>
      <c r="N122" s="170">
        <v>0.10373</v>
      </c>
      <c r="O122" s="170">
        <f>ROUND(E122*N122,2)</f>
        <v>0.75</v>
      </c>
      <c r="P122" s="170">
        <v>0</v>
      </c>
      <c r="Q122" s="170">
        <f>ROUND(E122*P122,2)</f>
        <v>0</v>
      </c>
      <c r="R122" s="172" t="s">
        <v>202</v>
      </c>
      <c r="S122" s="172" t="s">
        <v>135</v>
      </c>
      <c r="T122" s="173" t="s">
        <v>135</v>
      </c>
      <c r="U122" s="157">
        <v>6.4000000000000001E-2</v>
      </c>
      <c r="V122" s="157">
        <f>ROUND(E122*U122,2)</f>
        <v>0.46</v>
      </c>
      <c r="W122" s="157"/>
      <c r="X122" s="157" t="s">
        <v>203</v>
      </c>
      <c r="Y122" s="157" t="s">
        <v>129</v>
      </c>
      <c r="Z122" s="146"/>
      <c r="AA122" s="146"/>
      <c r="AB122" s="146"/>
      <c r="AC122" s="146"/>
      <c r="AD122" s="146"/>
      <c r="AE122" s="146"/>
      <c r="AF122" s="146"/>
      <c r="AG122" s="146" t="s">
        <v>204</v>
      </c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2" x14ac:dyDescent="0.25">
      <c r="A123" s="153"/>
      <c r="B123" s="154"/>
      <c r="C123" s="193" t="s">
        <v>212</v>
      </c>
      <c r="D123" s="188"/>
      <c r="E123" s="189">
        <v>7.2</v>
      </c>
      <c r="F123" s="157"/>
      <c r="G123" s="157"/>
      <c r="H123" s="157"/>
      <c r="I123" s="157"/>
      <c r="J123" s="157"/>
      <c r="K123" s="157"/>
      <c r="L123" s="157"/>
      <c r="M123" s="157"/>
      <c r="N123" s="156"/>
      <c r="O123" s="156"/>
      <c r="P123" s="156"/>
      <c r="Q123" s="156"/>
      <c r="R123" s="157"/>
      <c r="S123" s="157"/>
      <c r="T123" s="157"/>
      <c r="U123" s="157"/>
      <c r="V123" s="157"/>
      <c r="W123" s="157"/>
      <c r="X123" s="157"/>
      <c r="Y123" s="157"/>
      <c r="Z123" s="146"/>
      <c r="AA123" s="146"/>
      <c r="AB123" s="146"/>
      <c r="AC123" s="146"/>
      <c r="AD123" s="146"/>
      <c r="AE123" s="146"/>
      <c r="AF123" s="146"/>
      <c r="AG123" s="146" t="s">
        <v>208</v>
      </c>
      <c r="AH123" s="146">
        <v>0</v>
      </c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ht="20.399999999999999" outlineLevel="1" x14ac:dyDescent="0.25">
      <c r="A124" s="167">
        <v>40</v>
      </c>
      <c r="B124" s="168" t="s">
        <v>350</v>
      </c>
      <c r="C124" s="183" t="s">
        <v>351</v>
      </c>
      <c r="D124" s="169" t="s">
        <v>201</v>
      </c>
      <c r="E124" s="170">
        <v>7.2</v>
      </c>
      <c r="F124" s="171"/>
      <c r="G124" s="172">
        <f>ROUND(E124*F124,2)</f>
        <v>0</v>
      </c>
      <c r="H124" s="171"/>
      <c r="I124" s="172">
        <f>ROUND(E124*H124,2)</f>
        <v>0</v>
      </c>
      <c r="J124" s="171"/>
      <c r="K124" s="172">
        <f>ROUND(E124*J124,2)</f>
        <v>0</v>
      </c>
      <c r="L124" s="172">
        <v>21</v>
      </c>
      <c r="M124" s="172">
        <f>G124*(1+L124/100)</f>
        <v>0</v>
      </c>
      <c r="N124" s="170">
        <v>0.15559000000000001</v>
      </c>
      <c r="O124" s="170">
        <f>ROUND(E124*N124,2)</f>
        <v>1.1200000000000001</v>
      </c>
      <c r="P124" s="170">
        <v>0</v>
      </c>
      <c r="Q124" s="170">
        <f>ROUND(E124*P124,2)</f>
        <v>0</v>
      </c>
      <c r="R124" s="172" t="s">
        <v>202</v>
      </c>
      <c r="S124" s="172" t="s">
        <v>135</v>
      </c>
      <c r="T124" s="173" t="s">
        <v>135</v>
      </c>
      <c r="U124" s="157">
        <v>8.2000000000000003E-2</v>
      </c>
      <c r="V124" s="157">
        <f>ROUND(E124*U124,2)</f>
        <v>0.59</v>
      </c>
      <c r="W124" s="157"/>
      <c r="X124" s="157" t="s">
        <v>203</v>
      </c>
      <c r="Y124" s="157" t="s">
        <v>129</v>
      </c>
      <c r="Z124" s="146"/>
      <c r="AA124" s="146"/>
      <c r="AB124" s="146"/>
      <c r="AC124" s="146"/>
      <c r="AD124" s="146"/>
      <c r="AE124" s="146"/>
      <c r="AF124" s="146"/>
      <c r="AG124" s="146" t="s">
        <v>204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2" x14ac:dyDescent="0.25">
      <c r="A125" s="153"/>
      <c r="B125" s="154"/>
      <c r="C125" s="193" t="s">
        <v>212</v>
      </c>
      <c r="D125" s="188"/>
      <c r="E125" s="189">
        <v>7.2</v>
      </c>
      <c r="F125" s="157"/>
      <c r="G125" s="157"/>
      <c r="H125" s="157"/>
      <c r="I125" s="157"/>
      <c r="J125" s="157"/>
      <c r="K125" s="157"/>
      <c r="L125" s="157"/>
      <c r="M125" s="157"/>
      <c r="N125" s="156"/>
      <c r="O125" s="156"/>
      <c r="P125" s="156"/>
      <c r="Q125" s="156"/>
      <c r="R125" s="157"/>
      <c r="S125" s="157"/>
      <c r="T125" s="157"/>
      <c r="U125" s="157"/>
      <c r="V125" s="157"/>
      <c r="W125" s="157"/>
      <c r="X125" s="157"/>
      <c r="Y125" s="157"/>
      <c r="Z125" s="146"/>
      <c r="AA125" s="146"/>
      <c r="AB125" s="146"/>
      <c r="AC125" s="146"/>
      <c r="AD125" s="146"/>
      <c r="AE125" s="146"/>
      <c r="AF125" s="146"/>
      <c r="AG125" s="146" t="s">
        <v>208</v>
      </c>
      <c r="AH125" s="146">
        <v>0</v>
      </c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1" x14ac:dyDescent="0.25">
      <c r="A126" s="167">
        <v>41</v>
      </c>
      <c r="B126" s="168" t="s">
        <v>352</v>
      </c>
      <c r="C126" s="183" t="s">
        <v>353</v>
      </c>
      <c r="D126" s="169" t="s">
        <v>201</v>
      </c>
      <c r="E126" s="170">
        <v>3.6</v>
      </c>
      <c r="F126" s="171"/>
      <c r="G126" s="172">
        <f>ROUND(E126*F126,2)</f>
        <v>0</v>
      </c>
      <c r="H126" s="171"/>
      <c r="I126" s="172">
        <f>ROUND(E126*H126,2)</f>
        <v>0</v>
      </c>
      <c r="J126" s="171"/>
      <c r="K126" s="172">
        <f>ROUND(E126*J126,2)</f>
        <v>0</v>
      </c>
      <c r="L126" s="172">
        <v>21</v>
      </c>
      <c r="M126" s="172">
        <f>G126*(1+L126/100)</f>
        <v>0</v>
      </c>
      <c r="N126" s="170">
        <v>7.3899999999999993E-2</v>
      </c>
      <c r="O126" s="170">
        <f>ROUND(E126*N126,2)</f>
        <v>0.27</v>
      </c>
      <c r="P126" s="170">
        <v>0</v>
      </c>
      <c r="Q126" s="170">
        <f>ROUND(E126*P126,2)</f>
        <v>0</v>
      </c>
      <c r="R126" s="172" t="s">
        <v>202</v>
      </c>
      <c r="S126" s="172" t="s">
        <v>135</v>
      </c>
      <c r="T126" s="173" t="s">
        <v>135</v>
      </c>
      <c r="U126" s="157">
        <v>0.47799999999999998</v>
      </c>
      <c r="V126" s="157">
        <f>ROUND(E126*U126,2)</f>
        <v>1.72</v>
      </c>
      <c r="W126" s="157"/>
      <c r="X126" s="157" t="s">
        <v>203</v>
      </c>
      <c r="Y126" s="157" t="s">
        <v>129</v>
      </c>
      <c r="Z126" s="146"/>
      <c r="AA126" s="146"/>
      <c r="AB126" s="146"/>
      <c r="AC126" s="146"/>
      <c r="AD126" s="146"/>
      <c r="AE126" s="146"/>
      <c r="AF126" s="146"/>
      <c r="AG126" s="146" t="s">
        <v>204</v>
      </c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ht="21" outlineLevel="2" x14ac:dyDescent="0.25">
      <c r="A127" s="153"/>
      <c r="B127" s="154"/>
      <c r="C127" s="261" t="s">
        <v>354</v>
      </c>
      <c r="D127" s="262"/>
      <c r="E127" s="262"/>
      <c r="F127" s="262"/>
      <c r="G127" s="262"/>
      <c r="H127" s="157"/>
      <c r="I127" s="157"/>
      <c r="J127" s="157"/>
      <c r="K127" s="157"/>
      <c r="L127" s="157"/>
      <c r="M127" s="157"/>
      <c r="N127" s="156"/>
      <c r="O127" s="156"/>
      <c r="P127" s="156"/>
      <c r="Q127" s="156"/>
      <c r="R127" s="157"/>
      <c r="S127" s="157"/>
      <c r="T127" s="157"/>
      <c r="U127" s="157"/>
      <c r="V127" s="157"/>
      <c r="W127" s="157"/>
      <c r="X127" s="157"/>
      <c r="Y127" s="157"/>
      <c r="Z127" s="146"/>
      <c r="AA127" s="146"/>
      <c r="AB127" s="146"/>
      <c r="AC127" s="146"/>
      <c r="AD127" s="146"/>
      <c r="AE127" s="146"/>
      <c r="AF127" s="146"/>
      <c r="AG127" s="146" t="s">
        <v>206</v>
      </c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74" t="str">
        <f>C127</f>
        <v>s provedením lože z kameniva drceného, s vyplněním spár, s dvojitým hutněním a se smetením přebytečného materiálu na krajnici. S dodáním hmot pro lože a výplň spár.</v>
      </c>
      <c r="BB127" s="146"/>
      <c r="BC127" s="146"/>
      <c r="BD127" s="146"/>
      <c r="BE127" s="146"/>
      <c r="BF127" s="146"/>
      <c r="BG127" s="146"/>
      <c r="BH127" s="146"/>
    </row>
    <row r="128" spans="1:60" outlineLevel="2" x14ac:dyDescent="0.25">
      <c r="A128" s="153"/>
      <c r="B128" s="154"/>
      <c r="C128" s="193" t="s">
        <v>337</v>
      </c>
      <c r="D128" s="188"/>
      <c r="E128" s="189">
        <v>3.6</v>
      </c>
      <c r="F128" s="157"/>
      <c r="G128" s="157"/>
      <c r="H128" s="157"/>
      <c r="I128" s="157"/>
      <c r="J128" s="157"/>
      <c r="K128" s="157"/>
      <c r="L128" s="157"/>
      <c r="M128" s="157"/>
      <c r="N128" s="156"/>
      <c r="O128" s="156"/>
      <c r="P128" s="156"/>
      <c r="Q128" s="156"/>
      <c r="R128" s="157"/>
      <c r="S128" s="157"/>
      <c r="T128" s="157"/>
      <c r="U128" s="157"/>
      <c r="V128" s="157"/>
      <c r="W128" s="157"/>
      <c r="X128" s="157"/>
      <c r="Y128" s="157"/>
      <c r="Z128" s="146"/>
      <c r="AA128" s="146"/>
      <c r="AB128" s="146"/>
      <c r="AC128" s="146"/>
      <c r="AD128" s="146"/>
      <c r="AE128" s="146"/>
      <c r="AF128" s="146"/>
      <c r="AG128" s="146" t="s">
        <v>208</v>
      </c>
      <c r="AH128" s="146">
        <v>5</v>
      </c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1" x14ac:dyDescent="0.25">
      <c r="A129" s="167">
        <v>42</v>
      </c>
      <c r="B129" s="168" t="s">
        <v>355</v>
      </c>
      <c r="C129" s="183" t="s">
        <v>356</v>
      </c>
      <c r="D129" s="169" t="s">
        <v>222</v>
      </c>
      <c r="E129" s="170">
        <v>24</v>
      </c>
      <c r="F129" s="171"/>
      <c r="G129" s="172">
        <f>ROUND(E129*F129,2)</f>
        <v>0</v>
      </c>
      <c r="H129" s="171"/>
      <c r="I129" s="172">
        <f>ROUND(E129*H129,2)</f>
        <v>0</v>
      </c>
      <c r="J129" s="171"/>
      <c r="K129" s="172">
        <f>ROUND(E129*J129,2)</f>
        <v>0</v>
      </c>
      <c r="L129" s="172">
        <v>21</v>
      </c>
      <c r="M129" s="172">
        <f>G129*(1+L129/100)</f>
        <v>0</v>
      </c>
      <c r="N129" s="170">
        <v>2.2399999999999998E-3</v>
      </c>
      <c r="O129" s="170">
        <f>ROUND(E129*N129,2)</f>
        <v>0.05</v>
      </c>
      <c r="P129" s="170">
        <v>0</v>
      </c>
      <c r="Q129" s="170">
        <f>ROUND(E129*P129,2)</f>
        <v>0</v>
      </c>
      <c r="R129" s="172" t="s">
        <v>202</v>
      </c>
      <c r="S129" s="172" t="s">
        <v>135</v>
      </c>
      <c r="T129" s="173" t="s">
        <v>135</v>
      </c>
      <c r="U129" s="157">
        <v>0.129</v>
      </c>
      <c r="V129" s="157">
        <f>ROUND(E129*U129,2)</f>
        <v>3.1</v>
      </c>
      <c r="W129" s="157"/>
      <c r="X129" s="157" t="s">
        <v>203</v>
      </c>
      <c r="Y129" s="157" t="s">
        <v>129</v>
      </c>
      <c r="Z129" s="146"/>
      <c r="AA129" s="146"/>
      <c r="AB129" s="146"/>
      <c r="AC129" s="146"/>
      <c r="AD129" s="146"/>
      <c r="AE129" s="146"/>
      <c r="AF129" s="146"/>
      <c r="AG129" s="146" t="s">
        <v>204</v>
      </c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2" x14ac:dyDescent="0.25">
      <c r="A130" s="153"/>
      <c r="B130" s="154"/>
      <c r="C130" s="261" t="s">
        <v>357</v>
      </c>
      <c r="D130" s="262"/>
      <c r="E130" s="262"/>
      <c r="F130" s="262"/>
      <c r="G130" s="262"/>
      <c r="H130" s="157"/>
      <c r="I130" s="157"/>
      <c r="J130" s="157"/>
      <c r="K130" s="157"/>
      <c r="L130" s="157"/>
      <c r="M130" s="157"/>
      <c r="N130" s="156"/>
      <c r="O130" s="156"/>
      <c r="P130" s="156"/>
      <c r="Q130" s="156"/>
      <c r="R130" s="157"/>
      <c r="S130" s="157"/>
      <c r="T130" s="157"/>
      <c r="U130" s="157"/>
      <c r="V130" s="157"/>
      <c r="W130" s="157"/>
      <c r="X130" s="157"/>
      <c r="Y130" s="157"/>
      <c r="Z130" s="146"/>
      <c r="AA130" s="146"/>
      <c r="AB130" s="146"/>
      <c r="AC130" s="146"/>
      <c r="AD130" s="146"/>
      <c r="AE130" s="146"/>
      <c r="AF130" s="146"/>
      <c r="AG130" s="146" t="s">
        <v>206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2" x14ac:dyDescent="0.25">
      <c r="A131" s="153"/>
      <c r="B131" s="154"/>
      <c r="C131" s="263" t="s">
        <v>358</v>
      </c>
      <c r="D131" s="264"/>
      <c r="E131" s="264"/>
      <c r="F131" s="264"/>
      <c r="G131" s="264"/>
      <c r="H131" s="157"/>
      <c r="I131" s="157"/>
      <c r="J131" s="157"/>
      <c r="K131" s="157"/>
      <c r="L131" s="157"/>
      <c r="M131" s="157"/>
      <c r="N131" s="156"/>
      <c r="O131" s="156"/>
      <c r="P131" s="156"/>
      <c r="Q131" s="156"/>
      <c r="R131" s="157"/>
      <c r="S131" s="157"/>
      <c r="T131" s="157"/>
      <c r="U131" s="157"/>
      <c r="V131" s="157"/>
      <c r="W131" s="157"/>
      <c r="X131" s="157"/>
      <c r="Y131" s="157"/>
      <c r="Z131" s="146"/>
      <c r="AA131" s="146"/>
      <c r="AB131" s="146"/>
      <c r="AC131" s="146"/>
      <c r="AD131" s="146"/>
      <c r="AE131" s="146"/>
      <c r="AF131" s="146"/>
      <c r="AG131" s="146" t="s">
        <v>132</v>
      </c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74" t="str">
        <f>C131</f>
        <v>Včetně odstranění zvětralé asfaltové zálivky, vyčištění spár, zalití spár asfaltovou zálivkou, nátěru asfaltovým lakem a posyp drtí.</v>
      </c>
      <c r="BB131" s="146"/>
      <c r="BC131" s="146"/>
      <c r="BD131" s="146"/>
      <c r="BE131" s="146"/>
      <c r="BF131" s="146"/>
      <c r="BG131" s="146"/>
      <c r="BH131" s="146"/>
    </row>
    <row r="132" spans="1:60" outlineLevel="2" x14ac:dyDescent="0.25">
      <c r="A132" s="153"/>
      <c r="B132" s="154"/>
      <c r="C132" s="193" t="s">
        <v>359</v>
      </c>
      <c r="D132" s="188"/>
      <c r="E132" s="189">
        <v>24</v>
      </c>
      <c r="F132" s="157"/>
      <c r="G132" s="157"/>
      <c r="H132" s="157"/>
      <c r="I132" s="157"/>
      <c r="J132" s="157"/>
      <c r="K132" s="157"/>
      <c r="L132" s="157"/>
      <c r="M132" s="157"/>
      <c r="N132" s="156"/>
      <c r="O132" s="156"/>
      <c r="P132" s="156"/>
      <c r="Q132" s="156"/>
      <c r="R132" s="157"/>
      <c r="S132" s="157"/>
      <c r="T132" s="157"/>
      <c r="U132" s="157"/>
      <c r="V132" s="157"/>
      <c r="W132" s="157"/>
      <c r="X132" s="157"/>
      <c r="Y132" s="157"/>
      <c r="Z132" s="146"/>
      <c r="AA132" s="146"/>
      <c r="AB132" s="146"/>
      <c r="AC132" s="146"/>
      <c r="AD132" s="146"/>
      <c r="AE132" s="146"/>
      <c r="AF132" s="146"/>
      <c r="AG132" s="146" t="s">
        <v>208</v>
      </c>
      <c r="AH132" s="146">
        <v>0</v>
      </c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ht="20.399999999999999" outlineLevel="1" x14ac:dyDescent="0.25">
      <c r="A133" s="167">
        <v>43</v>
      </c>
      <c r="B133" s="168" t="s">
        <v>360</v>
      </c>
      <c r="C133" s="183" t="s">
        <v>361</v>
      </c>
      <c r="D133" s="169" t="s">
        <v>201</v>
      </c>
      <c r="E133" s="170">
        <v>7.2</v>
      </c>
      <c r="F133" s="171"/>
      <c r="G133" s="172">
        <f>ROUND(E133*F133,2)</f>
        <v>0</v>
      </c>
      <c r="H133" s="171"/>
      <c r="I133" s="172">
        <f>ROUND(E133*H133,2)</f>
        <v>0</v>
      </c>
      <c r="J133" s="171"/>
      <c r="K133" s="172">
        <f>ROUND(E133*J133,2)</f>
        <v>0</v>
      </c>
      <c r="L133" s="172">
        <v>21</v>
      </c>
      <c r="M133" s="172">
        <f>G133*(1+L133/100)</f>
        <v>0</v>
      </c>
      <c r="N133" s="170">
        <v>5.0000000000000001E-4</v>
      </c>
      <c r="O133" s="170">
        <f>ROUND(E133*N133,2)</f>
        <v>0</v>
      </c>
      <c r="P133" s="170">
        <v>0</v>
      </c>
      <c r="Q133" s="170">
        <f>ROUND(E133*P133,2)</f>
        <v>0</v>
      </c>
      <c r="R133" s="172" t="s">
        <v>291</v>
      </c>
      <c r="S133" s="172" t="s">
        <v>135</v>
      </c>
      <c r="T133" s="173" t="s">
        <v>135</v>
      </c>
      <c r="U133" s="157">
        <v>0</v>
      </c>
      <c r="V133" s="157">
        <f>ROUND(E133*U133,2)</f>
        <v>0</v>
      </c>
      <c r="W133" s="157"/>
      <c r="X133" s="157" t="s">
        <v>292</v>
      </c>
      <c r="Y133" s="157" t="s">
        <v>129</v>
      </c>
      <c r="Z133" s="146"/>
      <c r="AA133" s="146"/>
      <c r="AB133" s="146"/>
      <c r="AC133" s="146"/>
      <c r="AD133" s="146"/>
      <c r="AE133" s="146"/>
      <c r="AF133" s="146"/>
      <c r="AG133" s="146" t="s">
        <v>293</v>
      </c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2" x14ac:dyDescent="0.25">
      <c r="A134" s="153"/>
      <c r="B134" s="154"/>
      <c r="C134" s="193" t="s">
        <v>362</v>
      </c>
      <c r="D134" s="188"/>
      <c r="E134" s="189">
        <v>7.2</v>
      </c>
      <c r="F134" s="157"/>
      <c r="G134" s="157"/>
      <c r="H134" s="157"/>
      <c r="I134" s="157"/>
      <c r="J134" s="157"/>
      <c r="K134" s="157"/>
      <c r="L134" s="157"/>
      <c r="M134" s="157"/>
      <c r="N134" s="156"/>
      <c r="O134" s="156"/>
      <c r="P134" s="156"/>
      <c r="Q134" s="156"/>
      <c r="R134" s="157"/>
      <c r="S134" s="157"/>
      <c r="T134" s="157"/>
      <c r="U134" s="157"/>
      <c r="V134" s="157"/>
      <c r="W134" s="157"/>
      <c r="X134" s="157"/>
      <c r="Y134" s="157"/>
      <c r="Z134" s="146"/>
      <c r="AA134" s="146"/>
      <c r="AB134" s="146"/>
      <c r="AC134" s="146"/>
      <c r="AD134" s="146"/>
      <c r="AE134" s="146"/>
      <c r="AF134" s="146"/>
      <c r="AG134" s="146" t="s">
        <v>208</v>
      </c>
      <c r="AH134" s="146">
        <v>5</v>
      </c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x14ac:dyDescent="0.25">
      <c r="A135" s="160" t="s">
        <v>123</v>
      </c>
      <c r="B135" s="161" t="s">
        <v>75</v>
      </c>
      <c r="C135" s="182" t="s">
        <v>76</v>
      </c>
      <c r="D135" s="162"/>
      <c r="E135" s="163"/>
      <c r="F135" s="164"/>
      <c r="G135" s="164">
        <f>SUMIF(AG136:AG144,"&lt;&gt;NOR",G136:G144)</f>
        <v>0</v>
      </c>
      <c r="H135" s="164"/>
      <c r="I135" s="164">
        <f>SUM(I136:I144)</f>
        <v>0</v>
      </c>
      <c r="J135" s="164"/>
      <c r="K135" s="164">
        <f>SUM(K136:K144)</f>
        <v>0</v>
      </c>
      <c r="L135" s="164"/>
      <c r="M135" s="164">
        <f>SUM(M136:M144)</f>
        <v>0</v>
      </c>
      <c r="N135" s="163"/>
      <c r="O135" s="163">
        <f>SUM(O136:O144)</f>
        <v>0.15</v>
      </c>
      <c r="P135" s="163"/>
      <c r="Q135" s="163">
        <f>SUM(Q136:Q144)</f>
        <v>0</v>
      </c>
      <c r="R135" s="164"/>
      <c r="S135" s="164"/>
      <c r="T135" s="165"/>
      <c r="U135" s="159"/>
      <c r="V135" s="159">
        <f>SUM(V136:V144)</f>
        <v>6.84</v>
      </c>
      <c r="W135" s="159"/>
      <c r="X135" s="159"/>
      <c r="Y135" s="159"/>
      <c r="AG135" t="s">
        <v>124</v>
      </c>
    </row>
    <row r="136" spans="1:60" ht="20.399999999999999" outlineLevel="1" x14ac:dyDescent="0.25">
      <c r="A136" s="167">
        <v>44</v>
      </c>
      <c r="B136" s="168" t="s">
        <v>363</v>
      </c>
      <c r="C136" s="183" t="s">
        <v>364</v>
      </c>
      <c r="D136" s="169" t="s">
        <v>222</v>
      </c>
      <c r="E136" s="170">
        <v>1</v>
      </c>
      <c r="F136" s="171"/>
      <c r="G136" s="172">
        <f>ROUND(E136*F136,2)</f>
        <v>0</v>
      </c>
      <c r="H136" s="171"/>
      <c r="I136" s="172">
        <f>ROUND(E136*H136,2)</f>
        <v>0</v>
      </c>
      <c r="J136" s="171"/>
      <c r="K136" s="172">
        <f>ROUND(E136*J136,2)</f>
        <v>0</v>
      </c>
      <c r="L136" s="172">
        <v>21</v>
      </c>
      <c r="M136" s="172">
        <f>G136*(1+L136/100)</f>
        <v>0</v>
      </c>
      <c r="N136" s="170">
        <v>0.15223999999999999</v>
      </c>
      <c r="O136" s="170">
        <f>ROUND(E136*N136,2)</f>
        <v>0.15</v>
      </c>
      <c r="P136" s="170">
        <v>0</v>
      </c>
      <c r="Q136" s="170">
        <f>ROUND(E136*P136,2)</f>
        <v>0</v>
      </c>
      <c r="R136" s="172" t="s">
        <v>202</v>
      </c>
      <c r="S136" s="172" t="s">
        <v>135</v>
      </c>
      <c r="T136" s="173" t="s">
        <v>135</v>
      </c>
      <c r="U136" s="157">
        <v>0.14000000000000001</v>
      </c>
      <c r="V136" s="157">
        <f>ROUND(E136*U136,2)</f>
        <v>0.14000000000000001</v>
      </c>
      <c r="W136" s="157"/>
      <c r="X136" s="157" t="s">
        <v>203</v>
      </c>
      <c r="Y136" s="157" t="s">
        <v>129</v>
      </c>
      <c r="Z136" s="146"/>
      <c r="AA136" s="146"/>
      <c r="AB136" s="146"/>
      <c r="AC136" s="146"/>
      <c r="AD136" s="146"/>
      <c r="AE136" s="146"/>
      <c r="AF136" s="146"/>
      <c r="AG136" s="146" t="s">
        <v>204</v>
      </c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2" x14ac:dyDescent="0.25">
      <c r="A137" s="153"/>
      <c r="B137" s="154"/>
      <c r="C137" s="261" t="s">
        <v>365</v>
      </c>
      <c r="D137" s="262"/>
      <c r="E137" s="262"/>
      <c r="F137" s="262"/>
      <c r="G137" s="262"/>
      <c r="H137" s="157"/>
      <c r="I137" s="157"/>
      <c r="J137" s="157"/>
      <c r="K137" s="157"/>
      <c r="L137" s="157"/>
      <c r="M137" s="157"/>
      <c r="N137" s="156"/>
      <c r="O137" s="156"/>
      <c r="P137" s="156"/>
      <c r="Q137" s="156"/>
      <c r="R137" s="157"/>
      <c r="S137" s="157"/>
      <c r="T137" s="157"/>
      <c r="U137" s="157"/>
      <c r="V137" s="157"/>
      <c r="W137" s="157"/>
      <c r="X137" s="157"/>
      <c r="Y137" s="157"/>
      <c r="Z137" s="146"/>
      <c r="AA137" s="146"/>
      <c r="AB137" s="146"/>
      <c r="AC137" s="146"/>
      <c r="AD137" s="146"/>
      <c r="AE137" s="146"/>
      <c r="AF137" s="146"/>
      <c r="AG137" s="146" t="s">
        <v>206</v>
      </c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2" x14ac:dyDescent="0.25">
      <c r="A138" s="153"/>
      <c r="B138" s="154"/>
      <c r="C138" s="193" t="s">
        <v>366</v>
      </c>
      <c r="D138" s="188"/>
      <c r="E138" s="189">
        <v>1</v>
      </c>
      <c r="F138" s="157"/>
      <c r="G138" s="157"/>
      <c r="H138" s="157"/>
      <c r="I138" s="157"/>
      <c r="J138" s="157"/>
      <c r="K138" s="157"/>
      <c r="L138" s="157"/>
      <c r="M138" s="157"/>
      <c r="N138" s="156"/>
      <c r="O138" s="156"/>
      <c r="P138" s="156"/>
      <c r="Q138" s="156"/>
      <c r="R138" s="157"/>
      <c r="S138" s="157"/>
      <c r="T138" s="157"/>
      <c r="U138" s="157"/>
      <c r="V138" s="157"/>
      <c r="W138" s="157"/>
      <c r="X138" s="157"/>
      <c r="Y138" s="157"/>
      <c r="Z138" s="146"/>
      <c r="AA138" s="146"/>
      <c r="AB138" s="146"/>
      <c r="AC138" s="146"/>
      <c r="AD138" s="146"/>
      <c r="AE138" s="146"/>
      <c r="AF138" s="146"/>
      <c r="AG138" s="146" t="s">
        <v>208</v>
      </c>
      <c r="AH138" s="146">
        <v>0</v>
      </c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1" x14ac:dyDescent="0.25">
      <c r="A139" s="167">
        <v>45</v>
      </c>
      <c r="B139" s="168" t="s">
        <v>367</v>
      </c>
      <c r="C139" s="183" t="s">
        <v>368</v>
      </c>
      <c r="D139" s="169" t="s">
        <v>222</v>
      </c>
      <c r="E139" s="170">
        <v>24</v>
      </c>
      <c r="F139" s="171"/>
      <c r="G139" s="172">
        <f>ROUND(E139*F139,2)</f>
        <v>0</v>
      </c>
      <c r="H139" s="171"/>
      <c r="I139" s="172">
        <f>ROUND(E139*H139,2)</f>
        <v>0</v>
      </c>
      <c r="J139" s="171"/>
      <c r="K139" s="172">
        <f>ROUND(E139*J139,2)</f>
        <v>0</v>
      </c>
      <c r="L139" s="172">
        <v>21</v>
      </c>
      <c r="M139" s="172">
        <f>G139*(1+L139/100)</f>
        <v>0</v>
      </c>
      <c r="N139" s="170">
        <v>0</v>
      </c>
      <c r="O139" s="170">
        <f>ROUND(E139*N139,2)</f>
        <v>0</v>
      </c>
      <c r="P139" s="170">
        <v>0</v>
      </c>
      <c r="Q139" s="170">
        <f>ROUND(E139*P139,2)</f>
        <v>0</v>
      </c>
      <c r="R139" s="172" t="s">
        <v>202</v>
      </c>
      <c r="S139" s="172" t="s">
        <v>135</v>
      </c>
      <c r="T139" s="173" t="s">
        <v>135</v>
      </c>
      <c r="U139" s="157">
        <v>0.12</v>
      </c>
      <c r="V139" s="157">
        <f>ROUND(E139*U139,2)</f>
        <v>2.88</v>
      </c>
      <c r="W139" s="157"/>
      <c r="X139" s="157" t="s">
        <v>203</v>
      </c>
      <c r="Y139" s="157" t="s">
        <v>129</v>
      </c>
      <c r="Z139" s="146"/>
      <c r="AA139" s="146"/>
      <c r="AB139" s="146"/>
      <c r="AC139" s="146"/>
      <c r="AD139" s="146"/>
      <c r="AE139" s="146"/>
      <c r="AF139" s="146"/>
      <c r="AG139" s="146" t="s">
        <v>204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2" x14ac:dyDescent="0.25">
      <c r="A140" s="153"/>
      <c r="B140" s="154"/>
      <c r="C140" s="261" t="s">
        <v>369</v>
      </c>
      <c r="D140" s="262"/>
      <c r="E140" s="262"/>
      <c r="F140" s="262"/>
      <c r="G140" s="262"/>
      <c r="H140" s="157"/>
      <c r="I140" s="157"/>
      <c r="J140" s="157"/>
      <c r="K140" s="157"/>
      <c r="L140" s="157"/>
      <c r="M140" s="157"/>
      <c r="N140" s="156"/>
      <c r="O140" s="156"/>
      <c r="P140" s="156"/>
      <c r="Q140" s="156"/>
      <c r="R140" s="157"/>
      <c r="S140" s="157"/>
      <c r="T140" s="157"/>
      <c r="U140" s="157"/>
      <c r="V140" s="157"/>
      <c r="W140" s="157"/>
      <c r="X140" s="157"/>
      <c r="Y140" s="157"/>
      <c r="Z140" s="146"/>
      <c r="AA140" s="146"/>
      <c r="AB140" s="146"/>
      <c r="AC140" s="146"/>
      <c r="AD140" s="146"/>
      <c r="AE140" s="146"/>
      <c r="AF140" s="146"/>
      <c r="AG140" s="146" t="s">
        <v>206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2" x14ac:dyDescent="0.25">
      <c r="A141" s="153"/>
      <c r="B141" s="154"/>
      <c r="C141" s="193" t="s">
        <v>359</v>
      </c>
      <c r="D141" s="188"/>
      <c r="E141" s="189">
        <v>24</v>
      </c>
      <c r="F141" s="157"/>
      <c r="G141" s="157"/>
      <c r="H141" s="157"/>
      <c r="I141" s="157"/>
      <c r="J141" s="157"/>
      <c r="K141" s="157"/>
      <c r="L141" s="157"/>
      <c r="M141" s="157"/>
      <c r="N141" s="156"/>
      <c r="O141" s="156"/>
      <c r="P141" s="156"/>
      <c r="Q141" s="156"/>
      <c r="R141" s="157"/>
      <c r="S141" s="157"/>
      <c r="T141" s="157"/>
      <c r="U141" s="157"/>
      <c r="V141" s="157"/>
      <c r="W141" s="157"/>
      <c r="X141" s="157"/>
      <c r="Y141" s="157"/>
      <c r="Z141" s="146"/>
      <c r="AA141" s="146"/>
      <c r="AB141" s="146"/>
      <c r="AC141" s="146"/>
      <c r="AD141" s="146"/>
      <c r="AE141" s="146"/>
      <c r="AF141" s="146"/>
      <c r="AG141" s="146" t="s">
        <v>208</v>
      </c>
      <c r="AH141" s="146">
        <v>0</v>
      </c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1" x14ac:dyDescent="0.25">
      <c r="A142" s="167">
        <v>46</v>
      </c>
      <c r="B142" s="168" t="s">
        <v>370</v>
      </c>
      <c r="C142" s="183" t="s">
        <v>371</v>
      </c>
      <c r="D142" s="169" t="s">
        <v>222</v>
      </c>
      <c r="E142" s="170">
        <v>24</v>
      </c>
      <c r="F142" s="171"/>
      <c r="G142" s="172">
        <f>ROUND(E142*F142,2)</f>
        <v>0</v>
      </c>
      <c r="H142" s="171"/>
      <c r="I142" s="172">
        <f>ROUND(E142*H142,2)</f>
        <v>0</v>
      </c>
      <c r="J142" s="171"/>
      <c r="K142" s="172">
        <f>ROUND(E142*J142,2)</f>
        <v>0</v>
      </c>
      <c r="L142" s="172">
        <v>21</v>
      </c>
      <c r="M142" s="172">
        <f>G142*(1+L142/100)</f>
        <v>0</v>
      </c>
      <c r="N142" s="170">
        <v>0</v>
      </c>
      <c r="O142" s="170">
        <f>ROUND(E142*N142,2)</f>
        <v>0</v>
      </c>
      <c r="P142" s="170">
        <v>0</v>
      </c>
      <c r="Q142" s="170">
        <f>ROUND(E142*P142,2)</f>
        <v>0</v>
      </c>
      <c r="R142" s="172" t="s">
        <v>202</v>
      </c>
      <c r="S142" s="172" t="s">
        <v>135</v>
      </c>
      <c r="T142" s="173" t="s">
        <v>135</v>
      </c>
      <c r="U142" s="157">
        <v>0.159</v>
      </c>
      <c r="V142" s="157">
        <f>ROUND(E142*U142,2)</f>
        <v>3.82</v>
      </c>
      <c r="W142" s="157"/>
      <c r="X142" s="157" t="s">
        <v>203</v>
      </c>
      <c r="Y142" s="157" t="s">
        <v>129</v>
      </c>
      <c r="Z142" s="146"/>
      <c r="AA142" s="146"/>
      <c r="AB142" s="146"/>
      <c r="AC142" s="146"/>
      <c r="AD142" s="146"/>
      <c r="AE142" s="146"/>
      <c r="AF142" s="146"/>
      <c r="AG142" s="146" t="s">
        <v>204</v>
      </c>
      <c r="AH142" s="146"/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2" x14ac:dyDescent="0.25">
      <c r="A143" s="153"/>
      <c r="B143" s="154"/>
      <c r="C143" s="261" t="s">
        <v>372</v>
      </c>
      <c r="D143" s="262"/>
      <c r="E143" s="262"/>
      <c r="F143" s="262"/>
      <c r="G143" s="262"/>
      <c r="H143" s="157"/>
      <c r="I143" s="157"/>
      <c r="J143" s="157"/>
      <c r="K143" s="157"/>
      <c r="L143" s="157"/>
      <c r="M143" s="157"/>
      <c r="N143" s="156"/>
      <c r="O143" s="156"/>
      <c r="P143" s="156"/>
      <c r="Q143" s="156"/>
      <c r="R143" s="157"/>
      <c r="S143" s="157"/>
      <c r="T143" s="157"/>
      <c r="U143" s="157"/>
      <c r="V143" s="157"/>
      <c r="W143" s="157"/>
      <c r="X143" s="157"/>
      <c r="Y143" s="157"/>
      <c r="Z143" s="146"/>
      <c r="AA143" s="146"/>
      <c r="AB143" s="146"/>
      <c r="AC143" s="146"/>
      <c r="AD143" s="146"/>
      <c r="AE143" s="146"/>
      <c r="AF143" s="146"/>
      <c r="AG143" s="146" t="s">
        <v>206</v>
      </c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2" x14ac:dyDescent="0.25">
      <c r="A144" s="153"/>
      <c r="B144" s="154"/>
      <c r="C144" s="193" t="s">
        <v>359</v>
      </c>
      <c r="D144" s="188"/>
      <c r="E144" s="189">
        <v>24</v>
      </c>
      <c r="F144" s="157"/>
      <c r="G144" s="157"/>
      <c r="H144" s="157"/>
      <c r="I144" s="157"/>
      <c r="J144" s="157"/>
      <c r="K144" s="157"/>
      <c r="L144" s="157"/>
      <c r="M144" s="157"/>
      <c r="N144" s="156"/>
      <c r="O144" s="156"/>
      <c r="P144" s="156"/>
      <c r="Q144" s="156"/>
      <c r="R144" s="157"/>
      <c r="S144" s="157"/>
      <c r="T144" s="157"/>
      <c r="U144" s="157"/>
      <c r="V144" s="157"/>
      <c r="W144" s="157"/>
      <c r="X144" s="157"/>
      <c r="Y144" s="157"/>
      <c r="Z144" s="146"/>
      <c r="AA144" s="146"/>
      <c r="AB144" s="146"/>
      <c r="AC144" s="146"/>
      <c r="AD144" s="146"/>
      <c r="AE144" s="146"/>
      <c r="AF144" s="146"/>
      <c r="AG144" s="146" t="s">
        <v>208</v>
      </c>
      <c r="AH144" s="146">
        <v>0</v>
      </c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x14ac:dyDescent="0.25">
      <c r="A145" s="160" t="s">
        <v>123</v>
      </c>
      <c r="B145" s="161" t="s">
        <v>77</v>
      </c>
      <c r="C145" s="182" t="s">
        <v>78</v>
      </c>
      <c r="D145" s="162"/>
      <c r="E145" s="163"/>
      <c r="F145" s="164"/>
      <c r="G145" s="164">
        <f>SUMIF(AG146:AG152,"&lt;&gt;NOR",G146:G152)</f>
        <v>0</v>
      </c>
      <c r="H145" s="164"/>
      <c r="I145" s="164">
        <f>SUM(I146:I152)</f>
        <v>0</v>
      </c>
      <c r="J145" s="164"/>
      <c r="K145" s="164">
        <f>SUM(K146:K152)</f>
        <v>0</v>
      </c>
      <c r="L145" s="164"/>
      <c r="M145" s="164">
        <f>SUM(M146:M152)</f>
        <v>0</v>
      </c>
      <c r="N145" s="163"/>
      <c r="O145" s="163">
        <f>SUM(O146:O152)</f>
        <v>0</v>
      </c>
      <c r="P145" s="163"/>
      <c r="Q145" s="163">
        <f>SUM(Q146:Q152)</f>
        <v>0.45</v>
      </c>
      <c r="R145" s="164"/>
      <c r="S145" s="164"/>
      <c r="T145" s="165"/>
      <c r="U145" s="159"/>
      <c r="V145" s="159">
        <f>SUM(V146:V152)</f>
        <v>7.75</v>
      </c>
      <c r="W145" s="159"/>
      <c r="X145" s="159"/>
      <c r="Y145" s="159"/>
      <c r="AG145" t="s">
        <v>124</v>
      </c>
    </row>
    <row r="146" spans="1:60" outlineLevel="1" x14ac:dyDescent="0.25">
      <c r="A146" s="167">
        <v>47</v>
      </c>
      <c r="B146" s="168" t="s">
        <v>373</v>
      </c>
      <c r="C146" s="183" t="s">
        <v>374</v>
      </c>
      <c r="D146" s="169" t="s">
        <v>227</v>
      </c>
      <c r="E146" s="170">
        <v>0.21875</v>
      </c>
      <c r="F146" s="171"/>
      <c r="G146" s="172">
        <f>ROUND(E146*F146,2)</f>
        <v>0</v>
      </c>
      <c r="H146" s="171"/>
      <c r="I146" s="172">
        <f>ROUND(E146*H146,2)</f>
        <v>0</v>
      </c>
      <c r="J146" s="171"/>
      <c r="K146" s="172">
        <f>ROUND(E146*J146,2)</f>
        <v>0</v>
      </c>
      <c r="L146" s="172">
        <v>21</v>
      </c>
      <c r="M146" s="172">
        <f>G146*(1+L146/100)</f>
        <v>0</v>
      </c>
      <c r="N146" s="170">
        <v>0</v>
      </c>
      <c r="O146" s="170">
        <f>ROUND(E146*N146,2)</f>
        <v>0</v>
      </c>
      <c r="P146" s="170">
        <v>2</v>
      </c>
      <c r="Q146" s="170">
        <f>ROUND(E146*P146,2)</f>
        <v>0.44</v>
      </c>
      <c r="R146" s="172" t="s">
        <v>375</v>
      </c>
      <c r="S146" s="172" t="s">
        <v>135</v>
      </c>
      <c r="T146" s="173" t="s">
        <v>135</v>
      </c>
      <c r="U146" s="157">
        <v>6.4359999999999999</v>
      </c>
      <c r="V146" s="157">
        <f>ROUND(E146*U146,2)</f>
        <v>1.41</v>
      </c>
      <c r="W146" s="157"/>
      <c r="X146" s="157" t="s">
        <v>203</v>
      </c>
      <c r="Y146" s="157" t="s">
        <v>129</v>
      </c>
      <c r="Z146" s="146"/>
      <c r="AA146" s="146"/>
      <c r="AB146" s="146"/>
      <c r="AC146" s="146"/>
      <c r="AD146" s="146"/>
      <c r="AE146" s="146"/>
      <c r="AF146" s="146"/>
      <c r="AG146" s="146" t="s">
        <v>204</v>
      </c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outlineLevel="2" x14ac:dyDescent="0.25">
      <c r="A147" s="153"/>
      <c r="B147" s="154"/>
      <c r="C147" s="261" t="s">
        <v>376</v>
      </c>
      <c r="D147" s="262"/>
      <c r="E147" s="262"/>
      <c r="F147" s="262"/>
      <c r="G147" s="262"/>
      <c r="H147" s="157"/>
      <c r="I147" s="157"/>
      <c r="J147" s="157"/>
      <c r="K147" s="157"/>
      <c r="L147" s="157"/>
      <c r="M147" s="157"/>
      <c r="N147" s="156"/>
      <c r="O147" s="156"/>
      <c r="P147" s="156"/>
      <c r="Q147" s="156"/>
      <c r="R147" s="157"/>
      <c r="S147" s="157"/>
      <c r="T147" s="157"/>
      <c r="U147" s="157"/>
      <c r="V147" s="157"/>
      <c r="W147" s="157"/>
      <c r="X147" s="157"/>
      <c r="Y147" s="157"/>
      <c r="Z147" s="146"/>
      <c r="AA147" s="146"/>
      <c r="AB147" s="146"/>
      <c r="AC147" s="146"/>
      <c r="AD147" s="146"/>
      <c r="AE147" s="146"/>
      <c r="AF147" s="146"/>
      <c r="AG147" s="146" t="s">
        <v>206</v>
      </c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2" x14ac:dyDescent="0.25">
      <c r="A148" s="153"/>
      <c r="B148" s="154"/>
      <c r="C148" s="193" t="s">
        <v>377</v>
      </c>
      <c r="D148" s="188"/>
      <c r="E148" s="189">
        <v>0.21875</v>
      </c>
      <c r="F148" s="157"/>
      <c r="G148" s="157"/>
      <c r="H148" s="157"/>
      <c r="I148" s="157"/>
      <c r="J148" s="157"/>
      <c r="K148" s="157"/>
      <c r="L148" s="157"/>
      <c r="M148" s="157"/>
      <c r="N148" s="156"/>
      <c r="O148" s="156"/>
      <c r="P148" s="156"/>
      <c r="Q148" s="156"/>
      <c r="R148" s="157"/>
      <c r="S148" s="157"/>
      <c r="T148" s="157"/>
      <c r="U148" s="157"/>
      <c r="V148" s="157"/>
      <c r="W148" s="157"/>
      <c r="X148" s="157"/>
      <c r="Y148" s="157"/>
      <c r="Z148" s="146"/>
      <c r="AA148" s="146"/>
      <c r="AB148" s="146"/>
      <c r="AC148" s="146"/>
      <c r="AD148" s="146"/>
      <c r="AE148" s="146"/>
      <c r="AF148" s="146"/>
      <c r="AG148" s="146" t="s">
        <v>208</v>
      </c>
      <c r="AH148" s="146">
        <v>0</v>
      </c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outlineLevel="1" x14ac:dyDescent="0.25">
      <c r="A149" s="167">
        <v>48</v>
      </c>
      <c r="B149" s="168" t="s">
        <v>378</v>
      </c>
      <c r="C149" s="183" t="s">
        <v>379</v>
      </c>
      <c r="D149" s="169" t="s">
        <v>222</v>
      </c>
      <c r="E149" s="170">
        <v>2</v>
      </c>
      <c r="F149" s="171"/>
      <c r="G149" s="172">
        <f>ROUND(E149*F149,2)</f>
        <v>0</v>
      </c>
      <c r="H149" s="171"/>
      <c r="I149" s="172">
        <f>ROUND(E149*H149,2)</f>
        <v>0</v>
      </c>
      <c r="J149" s="171"/>
      <c r="K149" s="172">
        <f>ROUND(E149*J149,2)</f>
        <v>0</v>
      </c>
      <c r="L149" s="172">
        <v>21</v>
      </c>
      <c r="M149" s="172">
        <f>G149*(1+L149/100)</f>
        <v>0</v>
      </c>
      <c r="N149" s="170">
        <v>1.4300000000000001E-3</v>
      </c>
      <c r="O149" s="170">
        <f>ROUND(E149*N149,2)</f>
        <v>0</v>
      </c>
      <c r="P149" s="170">
        <v>6.7799999999999996E-3</v>
      </c>
      <c r="Q149" s="170">
        <f>ROUND(E149*P149,2)</f>
        <v>0.01</v>
      </c>
      <c r="R149" s="172" t="s">
        <v>375</v>
      </c>
      <c r="S149" s="172" t="s">
        <v>135</v>
      </c>
      <c r="T149" s="173" t="s">
        <v>135</v>
      </c>
      <c r="U149" s="157">
        <v>2.4500000000000002</v>
      </c>
      <c r="V149" s="157">
        <f>ROUND(E149*U149,2)</f>
        <v>4.9000000000000004</v>
      </c>
      <c r="W149" s="157"/>
      <c r="X149" s="157" t="s">
        <v>203</v>
      </c>
      <c r="Y149" s="157" t="s">
        <v>129</v>
      </c>
      <c r="Z149" s="146"/>
      <c r="AA149" s="146"/>
      <c r="AB149" s="146"/>
      <c r="AC149" s="146"/>
      <c r="AD149" s="146"/>
      <c r="AE149" s="146"/>
      <c r="AF149" s="146"/>
      <c r="AG149" s="146" t="s">
        <v>204</v>
      </c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outlineLevel="2" x14ac:dyDescent="0.25">
      <c r="A150" s="153"/>
      <c r="B150" s="154"/>
      <c r="C150" s="193" t="s">
        <v>380</v>
      </c>
      <c r="D150" s="188"/>
      <c r="E150" s="189">
        <v>2</v>
      </c>
      <c r="F150" s="157"/>
      <c r="G150" s="157"/>
      <c r="H150" s="157"/>
      <c r="I150" s="157"/>
      <c r="J150" s="157"/>
      <c r="K150" s="157"/>
      <c r="L150" s="157"/>
      <c r="M150" s="157"/>
      <c r="N150" s="156"/>
      <c r="O150" s="156"/>
      <c r="P150" s="156"/>
      <c r="Q150" s="156"/>
      <c r="R150" s="157"/>
      <c r="S150" s="157"/>
      <c r="T150" s="157"/>
      <c r="U150" s="157"/>
      <c r="V150" s="157"/>
      <c r="W150" s="157"/>
      <c r="X150" s="157"/>
      <c r="Y150" s="157"/>
      <c r="Z150" s="146"/>
      <c r="AA150" s="146"/>
      <c r="AB150" s="146"/>
      <c r="AC150" s="146"/>
      <c r="AD150" s="146"/>
      <c r="AE150" s="146"/>
      <c r="AF150" s="146"/>
      <c r="AG150" s="146" t="s">
        <v>208</v>
      </c>
      <c r="AH150" s="146">
        <v>0</v>
      </c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ht="20.399999999999999" outlineLevel="1" x14ac:dyDescent="0.25">
      <c r="A151" s="167">
        <v>49</v>
      </c>
      <c r="B151" s="168" t="s">
        <v>381</v>
      </c>
      <c r="C151" s="183" t="s">
        <v>382</v>
      </c>
      <c r="D151" s="169" t="s">
        <v>222</v>
      </c>
      <c r="E151" s="170">
        <v>2</v>
      </c>
      <c r="F151" s="171"/>
      <c r="G151" s="172">
        <f>ROUND(E151*F151,2)</f>
        <v>0</v>
      </c>
      <c r="H151" s="171"/>
      <c r="I151" s="172">
        <f>ROUND(E151*H151,2)</f>
        <v>0</v>
      </c>
      <c r="J151" s="171"/>
      <c r="K151" s="172">
        <f>ROUND(E151*J151,2)</f>
        <v>0</v>
      </c>
      <c r="L151" s="172">
        <v>21</v>
      </c>
      <c r="M151" s="172">
        <f>G151*(1+L151/100)</f>
        <v>0</v>
      </c>
      <c r="N151" s="170">
        <v>0</v>
      </c>
      <c r="O151" s="170">
        <f>ROUND(E151*N151,2)</f>
        <v>0</v>
      </c>
      <c r="P151" s="170">
        <v>0</v>
      </c>
      <c r="Q151" s="170">
        <f>ROUND(E151*P151,2)</f>
        <v>0</v>
      </c>
      <c r="R151" s="172" t="s">
        <v>375</v>
      </c>
      <c r="S151" s="172" t="s">
        <v>135</v>
      </c>
      <c r="T151" s="173" t="s">
        <v>135</v>
      </c>
      <c r="U151" s="157">
        <v>0.72</v>
      </c>
      <c r="V151" s="157">
        <f>ROUND(E151*U151,2)</f>
        <v>1.44</v>
      </c>
      <c r="W151" s="157"/>
      <c r="X151" s="157" t="s">
        <v>203</v>
      </c>
      <c r="Y151" s="157" t="s">
        <v>129</v>
      </c>
      <c r="Z151" s="146"/>
      <c r="AA151" s="146"/>
      <c r="AB151" s="146"/>
      <c r="AC151" s="146"/>
      <c r="AD151" s="146"/>
      <c r="AE151" s="146"/>
      <c r="AF151" s="146"/>
      <c r="AG151" s="146" t="s">
        <v>204</v>
      </c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2" x14ac:dyDescent="0.25">
      <c r="A152" s="153"/>
      <c r="B152" s="154"/>
      <c r="C152" s="193" t="s">
        <v>383</v>
      </c>
      <c r="D152" s="188"/>
      <c r="E152" s="189">
        <v>2</v>
      </c>
      <c r="F152" s="157"/>
      <c r="G152" s="157"/>
      <c r="H152" s="157"/>
      <c r="I152" s="157"/>
      <c r="J152" s="157"/>
      <c r="K152" s="157"/>
      <c r="L152" s="157"/>
      <c r="M152" s="157"/>
      <c r="N152" s="156"/>
      <c r="O152" s="156"/>
      <c r="P152" s="156"/>
      <c r="Q152" s="156"/>
      <c r="R152" s="157"/>
      <c r="S152" s="157"/>
      <c r="T152" s="157"/>
      <c r="U152" s="157"/>
      <c r="V152" s="157"/>
      <c r="W152" s="157"/>
      <c r="X152" s="157"/>
      <c r="Y152" s="157"/>
      <c r="Z152" s="146"/>
      <c r="AA152" s="146"/>
      <c r="AB152" s="146"/>
      <c r="AC152" s="146"/>
      <c r="AD152" s="146"/>
      <c r="AE152" s="146"/>
      <c r="AF152" s="146"/>
      <c r="AG152" s="146" t="s">
        <v>208</v>
      </c>
      <c r="AH152" s="146">
        <v>5</v>
      </c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x14ac:dyDescent="0.25">
      <c r="A153" s="160" t="s">
        <v>123</v>
      </c>
      <c r="B153" s="161" t="s">
        <v>79</v>
      </c>
      <c r="C153" s="182" t="s">
        <v>80</v>
      </c>
      <c r="D153" s="162"/>
      <c r="E153" s="163"/>
      <c r="F153" s="164"/>
      <c r="G153" s="164">
        <f>SUMIF(AG154:AG155,"&lt;&gt;NOR",G154:G155)</f>
        <v>0</v>
      </c>
      <c r="H153" s="164"/>
      <c r="I153" s="164">
        <f>SUM(I154:I155)</f>
        <v>0</v>
      </c>
      <c r="J153" s="164"/>
      <c r="K153" s="164">
        <f>SUM(K154:K155)</f>
        <v>0</v>
      </c>
      <c r="L153" s="164"/>
      <c r="M153" s="164">
        <f>SUM(M154:M155)</f>
        <v>0</v>
      </c>
      <c r="N153" s="163"/>
      <c r="O153" s="163">
        <f>SUM(O154:O155)</f>
        <v>0</v>
      </c>
      <c r="P153" s="163"/>
      <c r="Q153" s="163">
        <f>SUM(Q154:Q155)</f>
        <v>0</v>
      </c>
      <c r="R153" s="164"/>
      <c r="S153" s="164"/>
      <c r="T153" s="165"/>
      <c r="U153" s="159"/>
      <c r="V153" s="159">
        <f>SUM(V154:V155)</f>
        <v>22.51</v>
      </c>
      <c r="W153" s="159"/>
      <c r="X153" s="159"/>
      <c r="Y153" s="159"/>
      <c r="AG153" t="s">
        <v>124</v>
      </c>
    </row>
    <row r="154" spans="1:60" outlineLevel="1" x14ac:dyDescent="0.25">
      <c r="A154" s="167">
        <v>50</v>
      </c>
      <c r="B154" s="168" t="s">
        <v>384</v>
      </c>
      <c r="C154" s="183" t="s">
        <v>385</v>
      </c>
      <c r="D154" s="169" t="s">
        <v>282</v>
      </c>
      <c r="E154" s="170">
        <v>26.425799999999999</v>
      </c>
      <c r="F154" s="171"/>
      <c r="G154" s="172">
        <f>ROUND(E154*F154,2)</f>
        <v>0</v>
      </c>
      <c r="H154" s="171"/>
      <c r="I154" s="172">
        <f>ROUND(E154*H154,2)</f>
        <v>0</v>
      </c>
      <c r="J154" s="171"/>
      <c r="K154" s="172">
        <f>ROUND(E154*J154,2)</f>
        <v>0</v>
      </c>
      <c r="L154" s="172">
        <v>21</v>
      </c>
      <c r="M154" s="172">
        <f>G154*(1+L154/100)</f>
        <v>0</v>
      </c>
      <c r="N154" s="170">
        <v>0</v>
      </c>
      <c r="O154" s="170">
        <f>ROUND(E154*N154,2)</f>
        <v>0</v>
      </c>
      <c r="P154" s="170">
        <v>0</v>
      </c>
      <c r="Q154" s="170">
        <f>ROUND(E154*P154,2)</f>
        <v>0</v>
      </c>
      <c r="R154" s="172" t="s">
        <v>309</v>
      </c>
      <c r="S154" s="172" t="s">
        <v>135</v>
      </c>
      <c r="T154" s="173" t="s">
        <v>135</v>
      </c>
      <c r="U154" s="157">
        <v>0.85199999999999998</v>
      </c>
      <c r="V154" s="157">
        <f>ROUND(E154*U154,2)</f>
        <v>22.51</v>
      </c>
      <c r="W154" s="157"/>
      <c r="X154" s="157" t="s">
        <v>386</v>
      </c>
      <c r="Y154" s="157" t="s">
        <v>129</v>
      </c>
      <c r="Z154" s="146"/>
      <c r="AA154" s="146"/>
      <c r="AB154" s="146"/>
      <c r="AC154" s="146"/>
      <c r="AD154" s="146"/>
      <c r="AE154" s="146"/>
      <c r="AF154" s="146"/>
      <c r="AG154" s="146" t="s">
        <v>387</v>
      </c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ht="21" outlineLevel="2" x14ac:dyDescent="0.25">
      <c r="A155" s="153"/>
      <c r="B155" s="154"/>
      <c r="C155" s="261" t="s">
        <v>388</v>
      </c>
      <c r="D155" s="262"/>
      <c r="E155" s="262"/>
      <c r="F155" s="262"/>
      <c r="G155" s="262"/>
      <c r="H155" s="157"/>
      <c r="I155" s="157"/>
      <c r="J155" s="157"/>
      <c r="K155" s="157"/>
      <c r="L155" s="157"/>
      <c r="M155" s="157"/>
      <c r="N155" s="156"/>
      <c r="O155" s="156"/>
      <c r="P155" s="156"/>
      <c r="Q155" s="156"/>
      <c r="R155" s="157"/>
      <c r="S155" s="157"/>
      <c r="T155" s="157"/>
      <c r="U155" s="157"/>
      <c r="V155" s="157"/>
      <c r="W155" s="157"/>
      <c r="X155" s="157"/>
      <c r="Y155" s="157"/>
      <c r="Z155" s="146"/>
      <c r="AA155" s="146"/>
      <c r="AB155" s="146"/>
      <c r="AC155" s="146"/>
      <c r="AD155" s="146"/>
      <c r="AE155" s="146"/>
      <c r="AF155" s="146"/>
      <c r="AG155" s="146" t="s">
        <v>206</v>
      </c>
      <c r="AH155" s="146"/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74" t="str">
        <f>C155</f>
        <v>přesun hmot pro budovy občanské výstavby (JKSO 801), budovy pro bydlení (JKSO 803) budovy pro výrobu a služby (JKSO 812) s nosnou svislou konstrukcí zděnou z cihel nebo tvárnic nebo kovovou</v>
      </c>
      <c r="BB155" s="146"/>
      <c r="BC155" s="146"/>
      <c r="BD155" s="146"/>
      <c r="BE155" s="146"/>
      <c r="BF155" s="146"/>
      <c r="BG155" s="146"/>
      <c r="BH155" s="146"/>
    </row>
    <row r="156" spans="1:60" x14ac:dyDescent="0.25">
      <c r="A156" s="160" t="s">
        <v>123</v>
      </c>
      <c r="B156" s="161" t="s">
        <v>89</v>
      </c>
      <c r="C156" s="182" t="s">
        <v>90</v>
      </c>
      <c r="D156" s="162"/>
      <c r="E156" s="163"/>
      <c r="F156" s="164"/>
      <c r="G156" s="164">
        <f>SUMIF(AG157:AG171,"&lt;&gt;NOR",G157:G171)</f>
        <v>0</v>
      </c>
      <c r="H156" s="164"/>
      <c r="I156" s="164">
        <f>SUM(I157:I171)</f>
        <v>0</v>
      </c>
      <c r="J156" s="164"/>
      <c r="K156" s="164">
        <f>SUM(K157:K171)</f>
        <v>0</v>
      </c>
      <c r="L156" s="164"/>
      <c r="M156" s="164">
        <f>SUM(M157:M171)</f>
        <v>0</v>
      </c>
      <c r="N156" s="163"/>
      <c r="O156" s="163">
        <f>SUM(O157:O171)</f>
        <v>0</v>
      </c>
      <c r="P156" s="163"/>
      <c r="Q156" s="163">
        <f>SUM(Q157:Q171)</f>
        <v>0</v>
      </c>
      <c r="R156" s="164"/>
      <c r="S156" s="164"/>
      <c r="T156" s="165"/>
      <c r="U156" s="159"/>
      <c r="V156" s="159">
        <f>SUM(V157:V171)</f>
        <v>58.949999999999996</v>
      </c>
      <c r="W156" s="159"/>
      <c r="X156" s="159"/>
      <c r="Y156" s="159"/>
      <c r="AG156" t="s">
        <v>124</v>
      </c>
    </row>
    <row r="157" spans="1:60" outlineLevel="1" x14ac:dyDescent="0.25">
      <c r="A157" s="167">
        <v>51</v>
      </c>
      <c r="B157" s="168" t="s">
        <v>389</v>
      </c>
      <c r="C157" s="183" t="s">
        <v>390</v>
      </c>
      <c r="D157" s="169" t="s">
        <v>282</v>
      </c>
      <c r="E157" s="170">
        <v>288.58758</v>
      </c>
      <c r="F157" s="171"/>
      <c r="G157" s="172">
        <f>ROUND(E157*F157,2)</f>
        <v>0</v>
      </c>
      <c r="H157" s="171"/>
      <c r="I157" s="172">
        <f>ROUND(E157*H157,2)</f>
        <v>0</v>
      </c>
      <c r="J157" s="171"/>
      <c r="K157" s="172">
        <f>ROUND(E157*J157,2)</f>
        <v>0</v>
      </c>
      <c r="L157" s="172">
        <v>21</v>
      </c>
      <c r="M157" s="172">
        <f>G157*(1+L157/100)</f>
        <v>0</v>
      </c>
      <c r="N157" s="170">
        <v>0</v>
      </c>
      <c r="O157" s="170">
        <f>ROUND(E157*N157,2)</f>
        <v>0</v>
      </c>
      <c r="P157" s="170">
        <v>0</v>
      </c>
      <c r="Q157" s="170">
        <f>ROUND(E157*P157,2)</f>
        <v>0</v>
      </c>
      <c r="R157" s="172" t="s">
        <v>375</v>
      </c>
      <c r="S157" s="172" t="s">
        <v>135</v>
      </c>
      <c r="T157" s="173" t="s">
        <v>135</v>
      </c>
      <c r="U157" s="157">
        <v>0</v>
      </c>
      <c r="V157" s="157">
        <f>ROUND(E157*U157,2)</f>
        <v>0</v>
      </c>
      <c r="W157" s="157"/>
      <c r="X157" s="157" t="s">
        <v>203</v>
      </c>
      <c r="Y157" s="157" t="s">
        <v>129</v>
      </c>
      <c r="Z157" s="146"/>
      <c r="AA157" s="146"/>
      <c r="AB157" s="146"/>
      <c r="AC157" s="146"/>
      <c r="AD157" s="146"/>
      <c r="AE157" s="146"/>
      <c r="AF157" s="146"/>
      <c r="AG157" s="146" t="s">
        <v>204</v>
      </c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outlineLevel="2" x14ac:dyDescent="0.25">
      <c r="A158" s="153"/>
      <c r="B158" s="154"/>
      <c r="C158" s="193" t="s">
        <v>391</v>
      </c>
      <c r="D158" s="188"/>
      <c r="E158" s="189">
        <v>288.58758</v>
      </c>
      <c r="F158" s="157"/>
      <c r="G158" s="157"/>
      <c r="H158" s="157"/>
      <c r="I158" s="157"/>
      <c r="J158" s="157"/>
      <c r="K158" s="157"/>
      <c r="L158" s="157"/>
      <c r="M158" s="157"/>
      <c r="N158" s="156"/>
      <c r="O158" s="156"/>
      <c r="P158" s="156"/>
      <c r="Q158" s="156"/>
      <c r="R158" s="157"/>
      <c r="S158" s="157"/>
      <c r="T158" s="157"/>
      <c r="U158" s="157"/>
      <c r="V158" s="157"/>
      <c r="W158" s="157"/>
      <c r="X158" s="157"/>
      <c r="Y158" s="157"/>
      <c r="Z158" s="146"/>
      <c r="AA158" s="146"/>
      <c r="AB158" s="146"/>
      <c r="AC158" s="146"/>
      <c r="AD158" s="146"/>
      <c r="AE158" s="146"/>
      <c r="AF158" s="146"/>
      <c r="AG158" s="146" t="s">
        <v>208</v>
      </c>
      <c r="AH158" s="146">
        <v>0</v>
      </c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outlineLevel="1" x14ac:dyDescent="0.25">
      <c r="A159" s="175">
        <v>52</v>
      </c>
      <c r="B159" s="176" t="s">
        <v>392</v>
      </c>
      <c r="C159" s="184" t="s">
        <v>393</v>
      </c>
      <c r="D159" s="177" t="s">
        <v>282</v>
      </c>
      <c r="E159" s="178">
        <v>15.18882</v>
      </c>
      <c r="F159" s="179"/>
      <c r="G159" s="180">
        <f>ROUND(E159*F159,2)</f>
        <v>0</v>
      </c>
      <c r="H159" s="179"/>
      <c r="I159" s="180">
        <f>ROUND(E159*H159,2)</f>
        <v>0</v>
      </c>
      <c r="J159" s="179"/>
      <c r="K159" s="180">
        <f>ROUND(E159*J159,2)</f>
        <v>0</v>
      </c>
      <c r="L159" s="180">
        <v>21</v>
      </c>
      <c r="M159" s="180">
        <f>G159*(1+L159/100)</f>
        <v>0</v>
      </c>
      <c r="N159" s="178">
        <v>0</v>
      </c>
      <c r="O159" s="178">
        <f>ROUND(E159*N159,2)</f>
        <v>0</v>
      </c>
      <c r="P159" s="178">
        <v>0</v>
      </c>
      <c r="Q159" s="178">
        <f>ROUND(E159*P159,2)</f>
        <v>0</v>
      </c>
      <c r="R159" s="180" t="s">
        <v>375</v>
      </c>
      <c r="S159" s="180" t="s">
        <v>135</v>
      </c>
      <c r="T159" s="181" t="s">
        <v>135</v>
      </c>
      <c r="U159" s="157">
        <v>0.105</v>
      </c>
      <c r="V159" s="157">
        <f>ROUND(E159*U159,2)</f>
        <v>1.59</v>
      </c>
      <c r="W159" s="157"/>
      <c r="X159" s="157" t="s">
        <v>203</v>
      </c>
      <c r="Y159" s="157" t="s">
        <v>129</v>
      </c>
      <c r="Z159" s="146"/>
      <c r="AA159" s="146"/>
      <c r="AB159" s="146"/>
      <c r="AC159" s="146"/>
      <c r="AD159" s="146"/>
      <c r="AE159" s="146"/>
      <c r="AF159" s="146"/>
      <c r="AG159" s="146" t="s">
        <v>204</v>
      </c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ht="20.399999999999999" outlineLevel="1" x14ac:dyDescent="0.25">
      <c r="A160" s="175">
        <v>53</v>
      </c>
      <c r="B160" s="176" t="s">
        <v>394</v>
      </c>
      <c r="C160" s="184" t="s">
        <v>395</v>
      </c>
      <c r="D160" s="177" t="s">
        <v>282</v>
      </c>
      <c r="E160" s="178">
        <v>11.32682</v>
      </c>
      <c r="F160" s="179"/>
      <c r="G160" s="180">
        <f>ROUND(E160*F160,2)</f>
        <v>0</v>
      </c>
      <c r="H160" s="179"/>
      <c r="I160" s="180">
        <f>ROUND(E160*H160,2)</f>
        <v>0</v>
      </c>
      <c r="J160" s="179"/>
      <c r="K160" s="180">
        <f>ROUND(E160*J160,2)</f>
        <v>0</v>
      </c>
      <c r="L160" s="180">
        <v>21</v>
      </c>
      <c r="M160" s="180">
        <f>G160*(1+L160/100)</f>
        <v>0</v>
      </c>
      <c r="N160" s="178">
        <v>0</v>
      </c>
      <c r="O160" s="178">
        <f>ROUND(E160*N160,2)</f>
        <v>0</v>
      </c>
      <c r="P160" s="178">
        <v>0</v>
      </c>
      <c r="Q160" s="178">
        <f>ROUND(E160*P160,2)</f>
        <v>0</v>
      </c>
      <c r="R160" s="180" t="s">
        <v>375</v>
      </c>
      <c r="S160" s="180" t="s">
        <v>396</v>
      </c>
      <c r="T160" s="181" t="s">
        <v>396</v>
      </c>
      <c r="U160" s="157">
        <v>0</v>
      </c>
      <c r="V160" s="157">
        <f>ROUND(E160*U160,2)</f>
        <v>0</v>
      </c>
      <c r="W160" s="157"/>
      <c r="X160" s="157" t="s">
        <v>203</v>
      </c>
      <c r="Y160" s="157" t="s">
        <v>129</v>
      </c>
      <c r="Z160" s="146"/>
      <c r="AA160" s="146"/>
      <c r="AB160" s="146"/>
      <c r="AC160" s="146"/>
      <c r="AD160" s="146"/>
      <c r="AE160" s="146"/>
      <c r="AF160" s="146"/>
      <c r="AG160" s="146" t="s">
        <v>204</v>
      </c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outlineLevel="1" x14ac:dyDescent="0.25">
      <c r="A161" s="175">
        <v>54</v>
      </c>
      <c r="B161" s="176" t="s">
        <v>397</v>
      </c>
      <c r="C161" s="184" t="s">
        <v>398</v>
      </c>
      <c r="D161" s="177" t="s">
        <v>282</v>
      </c>
      <c r="E161" s="178">
        <v>3.8620000000000001</v>
      </c>
      <c r="F161" s="179"/>
      <c r="G161" s="180">
        <f>ROUND(E161*F161,2)</f>
        <v>0</v>
      </c>
      <c r="H161" s="179"/>
      <c r="I161" s="180">
        <f>ROUND(E161*H161,2)</f>
        <v>0</v>
      </c>
      <c r="J161" s="179"/>
      <c r="K161" s="180">
        <f>ROUND(E161*J161,2)</f>
        <v>0</v>
      </c>
      <c r="L161" s="180">
        <v>21</v>
      </c>
      <c r="M161" s="180">
        <f>G161*(1+L161/100)</f>
        <v>0</v>
      </c>
      <c r="N161" s="178">
        <v>0</v>
      </c>
      <c r="O161" s="178">
        <f>ROUND(E161*N161,2)</f>
        <v>0</v>
      </c>
      <c r="P161" s="178">
        <v>0</v>
      </c>
      <c r="Q161" s="178">
        <f>ROUND(E161*P161,2)</f>
        <v>0</v>
      </c>
      <c r="R161" s="180" t="s">
        <v>375</v>
      </c>
      <c r="S161" s="180" t="s">
        <v>135</v>
      </c>
      <c r="T161" s="181" t="s">
        <v>135</v>
      </c>
      <c r="U161" s="157">
        <v>0</v>
      </c>
      <c r="V161" s="157">
        <f>ROUND(E161*U161,2)</f>
        <v>0</v>
      </c>
      <c r="W161" s="157"/>
      <c r="X161" s="157" t="s">
        <v>203</v>
      </c>
      <c r="Y161" s="157" t="s">
        <v>129</v>
      </c>
      <c r="Z161" s="146"/>
      <c r="AA161" s="146"/>
      <c r="AB161" s="146"/>
      <c r="AC161" s="146"/>
      <c r="AD161" s="146"/>
      <c r="AE161" s="146"/>
      <c r="AF161" s="146"/>
      <c r="AG161" s="146" t="s">
        <v>204</v>
      </c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ht="20.399999999999999" outlineLevel="1" x14ac:dyDescent="0.25">
      <c r="A162" s="167">
        <v>55</v>
      </c>
      <c r="B162" s="168" t="s">
        <v>399</v>
      </c>
      <c r="C162" s="183" t="s">
        <v>400</v>
      </c>
      <c r="D162" s="169" t="s">
        <v>282</v>
      </c>
      <c r="E162" s="170">
        <v>15.18882</v>
      </c>
      <c r="F162" s="171"/>
      <c r="G162" s="172">
        <f>ROUND(E162*F162,2)</f>
        <v>0</v>
      </c>
      <c r="H162" s="171"/>
      <c r="I162" s="172">
        <f>ROUND(E162*H162,2)</f>
        <v>0</v>
      </c>
      <c r="J162" s="171"/>
      <c r="K162" s="172">
        <f>ROUND(E162*J162,2)</f>
        <v>0</v>
      </c>
      <c r="L162" s="172">
        <v>21</v>
      </c>
      <c r="M162" s="172">
        <f>G162*(1+L162/100)</f>
        <v>0</v>
      </c>
      <c r="N162" s="170">
        <v>0</v>
      </c>
      <c r="O162" s="170">
        <f>ROUND(E162*N162,2)</f>
        <v>0</v>
      </c>
      <c r="P162" s="170">
        <v>0</v>
      </c>
      <c r="Q162" s="170">
        <f>ROUND(E162*P162,2)</f>
        <v>0</v>
      </c>
      <c r="R162" s="172" t="s">
        <v>401</v>
      </c>
      <c r="S162" s="172" t="s">
        <v>135</v>
      </c>
      <c r="T162" s="173" t="s">
        <v>135</v>
      </c>
      <c r="U162" s="157">
        <v>0.27700000000000002</v>
      </c>
      <c r="V162" s="157">
        <f>ROUND(E162*U162,2)</f>
        <v>4.21</v>
      </c>
      <c r="W162" s="157"/>
      <c r="X162" s="157" t="s">
        <v>402</v>
      </c>
      <c r="Y162" s="157" t="s">
        <v>129</v>
      </c>
      <c r="Z162" s="146"/>
      <c r="AA162" s="146"/>
      <c r="AB162" s="146"/>
      <c r="AC162" s="146"/>
      <c r="AD162" s="146"/>
      <c r="AE162" s="146"/>
      <c r="AF162" s="146"/>
      <c r="AG162" s="146" t="s">
        <v>403</v>
      </c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2" x14ac:dyDescent="0.25">
      <c r="A163" s="153"/>
      <c r="B163" s="154"/>
      <c r="C163" s="261" t="s">
        <v>404</v>
      </c>
      <c r="D163" s="262"/>
      <c r="E163" s="262"/>
      <c r="F163" s="262"/>
      <c r="G163" s="262"/>
      <c r="H163" s="157"/>
      <c r="I163" s="157"/>
      <c r="J163" s="157"/>
      <c r="K163" s="157"/>
      <c r="L163" s="157"/>
      <c r="M163" s="157"/>
      <c r="N163" s="156"/>
      <c r="O163" s="156"/>
      <c r="P163" s="156"/>
      <c r="Q163" s="156"/>
      <c r="R163" s="157"/>
      <c r="S163" s="157"/>
      <c r="T163" s="157"/>
      <c r="U163" s="157"/>
      <c r="V163" s="157"/>
      <c r="W163" s="157"/>
      <c r="X163" s="157"/>
      <c r="Y163" s="157"/>
      <c r="Z163" s="146"/>
      <c r="AA163" s="146"/>
      <c r="AB163" s="146"/>
      <c r="AC163" s="146"/>
      <c r="AD163" s="146"/>
      <c r="AE163" s="146"/>
      <c r="AF163" s="146"/>
      <c r="AG163" s="146" t="s">
        <v>206</v>
      </c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2" x14ac:dyDescent="0.25">
      <c r="A164" s="153"/>
      <c r="B164" s="154"/>
      <c r="C164" s="263" t="s">
        <v>405</v>
      </c>
      <c r="D164" s="264"/>
      <c r="E164" s="264"/>
      <c r="F164" s="264"/>
      <c r="G164" s="264"/>
      <c r="H164" s="157"/>
      <c r="I164" s="157"/>
      <c r="J164" s="157"/>
      <c r="K164" s="157"/>
      <c r="L164" s="157"/>
      <c r="M164" s="157"/>
      <c r="N164" s="156"/>
      <c r="O164" s="156"/>
      <c r="P164" s="156"/>
      <c r="Q164" s="156"/>
      <c r="R164" s="157"/>
      <c r="S164" s="157"/>
      <c r="T164" s="157"/>
      <c r="U164" s="157"/>
      <c r="V164" s="157"/>
      <c r="W164" s="157"/>
      <c r="X164" s="157"/>
      <c r="Y164" s="157"/>
      <c r="Z164" s="146"/>
      <c r="AA164" s="146"/>
      <c r="AB164" s="146"/>
      <c r="AC164" s="146"/>
      <c r="AD164" s="146"/>
      <c r="AE164" s="146"/>
      <c r="AF164" s="146"/>
      <c r="AG164" s="146" t="s">
        <v>132</v>
      </c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outlineLevel="3" x14ac:dyDescent="0.25">
      <c r="A165" s="153"/>
      <c r="B165" s="154"/>
      <c r="C165" s="263" t="s">
        <v>406</v>
      </c>
      <c r="D165" s="264"/>
      <c r="E165" s="264"/>
      <c r="F165" s="264"/>
      <c r="G165" s="264"/>
      <c r="H165" s="157"/>
      <c r="I165" s="157"/>
      <c r="J165" s="157"/>
      <c r="K165" s="157"/>
      <c r="L165" s="157"/>
      <c r="M165" s="157"/>
      <c r="N165" s="156"/>
      <c r="O165" s="156"/>
      <c r="P165" s="156"/>
      <c r="Q165" s="156"/>
      <c r="R165" s="157"/>
      <c r="S165" s="157"/>
      <c r="T165" s="157"/>
      <c r="U165" s="157"/>
      <c r="V165" s="157"/>
      <c r="W165" s="157"/>
      <c r="X165" s="157"/>
      <c r="Y165" s="157"/>
      <c r="Z165" s="146"/>
      <c r="AA165" s="146"/>
      <c r="AB165" s="146"/>
      <c r="AC165" s="146"/>
      <c r="AD165" s="146"/>
      <c r="AE165" s="146"/>
      <c r="AF165" s="146"/>
      <c r="AG165" s="146" t="s">
        <v>132</v>
      </c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ht="21" outlineLevel="3" x14ac:dyDescent="0.25">
      <c r="A166" s="153"/>
      <c r="B166" s="154"/>
      <c r="C166" s="263" t="s">
        <v>407</v>
      </c>
      <c r="D166" s="264"/>
      <c r="E166" s="264"/>
      <c r="F166" s="264"/>
      <c r="G166" s="264"/>
      <c r="H166" s="157"/>
      <c r="I166" s="157"/>
      <c r="J166" s="157"/>
      <c r="K166" s="157"/>
      <c r="L166" s="157"/>
      <c r="M166" s="157"/>
      <c r="N166" s="156"/>
      <c r="O166" s="156"/>
      <c r="P166" s="156"/>
      <c r="Q166" s="156"/>
      <c r="R166" s="157"/>
      <c r="S166" s="157"/>
      <c r="T166" s="157"/>
      <c r="U166" s="157"/>
      <c r="V166" s="157"/>
      <c r="W166" s="157"/>
      <c r="X166" s="157"/>
      <c r="Y166" s="157"/>
      <c r="Z166" s="146"/>
      <c r="AA166" s="146"/>
      <c r="AB166" s="146"/>
      <c r="AC166" s="146"/>
      <c r="AD166" s="146"/>
      <c r="AE166" s="146"/>
      <c r="AF166" s="146"/>
      <c r="AG166" s="146" t="s">
        <v>132</v>
      </c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74" t="str">
        <f>C166</f>
        <v>- při vodorovné dopravě po vodě : vyložení na hromady na suchu nebo na přeložení na dopravní prostředek na suchu do 15 m vodorovně a současně do 4 m svisle,</v>
      </c>
      <c r="BB166" s="146"/>
      <c r="BC166" s="146"/>
      <c r="BD166" s="146"/>
      <c r="BE166" s="146"/>
      <c r="BF166" s="146"/>
      <c r="BG166" s="146"/>
      <c r="BH166" s="146"/>
    </row>
    <row r="167" spans="1:60" outlineLevel="3" x14ac:dyDescent="0.25">
      <c r="A167" s="153"/>
      <c r="B167" s="154"/>
      <c r="C167" s="263" t="s">
        <v>408</v>
      </c>
      <c r="D167" s="264"/>
      <c r="E167" s="264"/>
      <c r="F167" s="264"/>
      <c r="G167" s="264"/>
      <c r="H167" s="157"/>
      <c r="I167" s="157"/>
      <c r="J167" s="157"/>
      <c r="K167" s="157"/>
      <c r="L167" s="157"/>
      <c r="M167" s="157"/>
      <c r="N167" s="156"/>
      <c r="O167" s="156"/>
      <c r="P167" s="156"/>
      <c r="Q167" s="156"/>
      <c r="R167" s="157"/>
      <c r="S167" s="157"/>
      <c r="T167" s="157"/>
      <c r="U167" s="157"/>
      <c r="V167" s="157"/>
      <c r="W167" s="157"/>
      <c r="X167" s="157"/>
      <c r="Y167" s="157"/>
      <c r="Z167" s="146"/>
      <c r="AA167" s="146"/>
      <c r="AB167" s="146"/>
      <c r="AC167" s="146"/>
      <c r="AD167" s="146"/>
      <c r="AE167" s="146"/>
      <c r="AF167" s="146"/>
      <c r="AG167" s="146" t="s">
        <v>132</v>
      </c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outlineLevel="1" x14ac:dyDescent="0.25">
      <c r="A168" s="175">
        <v>56</v>
      </c>
      <c r="B168" s="176" t="s">
        <v>409</v>
      </c>
      <c r="C168" s="184" t="s">
        <v>410</v>
      </c>
      <c r="D168" s="177" t="s">
        <v>282</v>
      </c>
      <c r="E168" s="178">
        <v>15.18882</v>
      </c>
      <c r="F168" s="179"/>
      <c r="G168" s="180">
        <f>ROUND(E168*F168,2)</f>
        <v>0</v>
      </c>
      <c r="H168" s="179"/>
      <c r="I168" s="180">
        <f>ROUND(E168*H168,2)</f>
        <v>0</v>
      </c>
      <c r="J168" s="179"/>
      <c r="K168" s="180">
        <f>ROUND(E168*J168,2)</f>
        <v>0</v>
      </c>
      <c r="L168" s="180">
        <v>21</v>
      </c>
      <c r="M168" s="180">
        <f>G168*(1+L168/100)</f>
        <v>0</v>
      </c>
      <c r="N168" s="178">
        <v>0</v>
      </c>
      <c r="O168" s="178">
        <f>ROUND(E168*N168,2)</f>
        <v>0</v>
      </c>
      <c r="P168" s="178">
        <v>0</v>
      </c>
      <c r="Q168" s="178">
        <f>ROUND(E168*P168,2)</f>
        <v>0</v>
      </c>
      <c r="R168" s="180" t="s">
        <v>375</v>
      </c>
      <c r="S168" s="180" t="s">
        <v>135</v>
      </c>
      <c r="T168" s="181" t="s">
        <v>135</v>
      </c>
      <c r="U168" s="157">
        <v>2.0670000000000002</v>
      </c>
      <c r="V168" s="157">
        <f>ROUND(E168*U168,2)</f>
        <v>31.4</v>
      </c>
      <c r="W168" s="157"/>
      <c r="X168" s="157" t="s">
        <v>402</v>
      </c>
      <c r="Y168" s="157" t="s">
        <v>129</v>
      </c>
      <c r="Z168" s="146"/>
      <c r="AA168" s="146"/>
      <c r="AB168" s="146"/>
      <c r="AC168" s="146"/>
      <c r="AD168" s="146"/>
      <c r="AE168" s="146"/>
      <c r="AF168" s="146"/>
      <c r="AG168" s="146" t="s">
        <v>403</v>
      </c>
      <c r="AH168" s="146"/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outlineLevel="1" x14ac:dyDescent="0.25">
      <c r="A169" s="167">
        <v>57</v>
      </c>
      <c r="B169" s="168" t="s">
        <v>411</v>
      </c>
      <c r="C169" s="183" t="s">
        <v>412</v>
      </c>
      <c r="D169" s="169" t="s">
        <v>282</v>
      </c>
      <c r="E169" s="170">
        <v>15.18882</v>
      </c>
      <c r="F169" s="171"/>
      <c r="G169" s="172">
        <f>ROUND(E169*F169,2)</f>
        <v>0</v>
      </c>
      <c r="H169" s="171"/>
      <c r="I169" s="172">
        <f>ROUND(E169*H169,2)</f>
        <v>0</v>
      </c>
      <c r="J169" s="171"/>
      <c r="K169" s="172">
        <f>ROUND(E169*J169,2)</f>
        <v>0</v>
      </c>
      <c r="L169" s="172">
        <v>21</v>
      </c>
      <c r="M169" s="172">
        <f>G169*(1+L169/100)</f>
        <v>0</v>
      </c>
      <c r="N169" s="170">
        <v>0</v>
      </c>
      <c r="O169" s="170">
        <f>ROUND(E169*N169,2)</f>
        <v>0</v>
      </c>
      <c r="P169" s="170">
        <v>0</v>
      </c>
      <c r="Q169" s="170">
        <f>ROUND(E169*P169,2)</f>
        <v>0</v>
      </c>
      <c r="R169" s="172" t="s">
        <v>375</v>
      </c>
      <c r="S169" s="172" t="s">
        <v>135</v>
      </c>
      <c r="T169" s="173" t="s">
        <v>135</v>
      </c>
      <c r="U169" s="157">
        <v>0.49</v>
      </c>
      <c r="V169" s="157">
        <f>ROUND(E169*U169,2)</f>
        <v>7.44</v>
      </c>
      <c r="W169" s="157"/>
      <c r="X169" s="157" t="s">
        <v>402</v>
      </c>
      <c r="Y169" s="157" t="s">
        <v>129</v>
      </c>
      <c r="Z169" s="146"/>
      <c r="AA169" s="146"/>
      <c r="AB169" s="146"/>
      <c r="AC169" s="146"/>
      <c r="AD169" s="146"/>
      <c r="AE169" s="146"/>
      <c r="AF169" s="146"/>
      <c r="AG169" s="146" t="s">
        <v>403</v>
      </c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2" x14ac:dyDescent="0.25">
      <c r="A170" s="153"/>
      <c r="B170" s="154"/>
      <c r="C170" s="252" t="s">
        <v>413</v>
      </c>
      <c r="D170" s="253"/>
      <c r="E170" s="253"/>
      <c r="F170" s="253"/>
      <c r="G170" s="253"/>
      <c r="H170" s="157"/>
      <c r="I170" s="157"/>
      <c r="J170" s="157"/>
      <c r="K170" s="157"/>
      <c r="L170" s="157"/>
      <c r="M170" s="157"/>
      <c r="N170" s="156"/>
      <c r="O170" s="156"/>
      <c r="P170" s="156"/>
      <c r="Q170" s="156"/>
      <c r="R170" s="157"/>
      <c r="S170" s="157"/>
      <c r="T170" s="157"/>
      <c r="U170" s="157"/>
      <c r="V170" s="157"/>
      <c r="W170" s="157"/>
      <c r="X170" s="157"/>
      <c r="Y170" s="157"/>
      <c r="Z170" s="146"/>
      <c r="AA170" s="146"/>
      <c r="AB170" s="146"/>
      <c r="AC170" s="146"/>
      <c r="AD170" s="146"/>
      <c r="AE170" s="146"/>
      <c r="AF170" s="146"/>
      <c r="AG170" s="146" t="s">
        <v>132</v>
      </c>
      <c r="AH170" s="146"/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outlineLevel="1" x14ac:dyDescent="0.25">
      <c r="A171" s="175">
        <v>58</v>
      </c>
      <c r="B171" s="176" t="s">
        <v>414</v>
      </c>
      <c r="C171" s="184" t="s">
        <v>415</v>
      </c>
      <c r="D171" s="177" t="s">
        <v>282</v>
      </c>
      <c r="E171" s="178">
        <v>15.18882</v>
      </c>
      <c r="F171" s="179"/>
      <c r="G171" s="180">
        <f>ROUND(E171*F171,2)</f>
        <v>0</v>
      </c>
      <c r="H171" s="179"/>
      <c r="I171" s="180">
        <f>ROUND(E171*H171,2)</f>
        <v>0</v>
      </c>
      <c r="J171" s="179"/>
      <c r="K171" s="180">
        <f>ROUND(E171*J171,2)</f>
        <v>0</v>
      </c>
      <c r="L171" s="180">
        <v>21</v>
      </c>
      <c r="M171" s="180">
        <f>G171*(1+L171/100)</f>
        <v>0</v>
      </c>
      <c r="N171" s="178">
        <v>0</v>
      </c>
      <c r="O171" s="178">
        <f>ROUND(E171*N171,2)</f>
        <v>0</v>
      </c>
      <c r="P171" s="178">
        <v>0</v>
      </c>
      <c r="Q171" s="178">
        <f>ROUND(E171*P171,2)</f>
        <v>0</v>
      </c>
      <c r="R171" s="180" t="s">
        <v>375</v>
      </c>
      <c r="S171" s="180" t="s">
        <v>135</v>
      </c>
      <c r="T171" s="181" t="s">
        <v>135</v>
      </c>
      <c r="U171" s="157">
        <v>0.94199999999999995</v>
      </c>
      <c r="V171" s="157">
        <f>ROUND(E171*U171,2)</f>
        <v>14.31</v>
      </c>
      <c r="W171" s="157"/>
      <c r="X171" s="157" t="s">
        <v>402</v>
      </c>
      <c r="Y171" s="157" t="s">
        <v>129</v>
      </c>
      <c r="Z171" s="146"/>
      <c r="AA171" s="146"/>
      <c r="AB171" s="146"/>
      <c r="AC171" s="146"/>
      <c r="AD171" s="146"/>
      <c r="AE171" s="146"/>
      <c r="AF171" s="146"/>
      <c r="AG171" s="146" t="s">
        <v>403</v>
      </c>
      <c r="AH171" s="146"/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x14ac:dyDescent="0.25">
      <c r="A172" s="160" t="s">
        <v>123</v>
      </c>
      <c r="B172" s="161" t="s">
        <v>81</v>
      </c>
      <c r="C172" s="182" t="s">
        <v>82</v>
      </c>
      <c r="D172" s="162"/>
      <c r="E172" s="163"/>
      <c r="F172" s="164"/>
      <c r="G172" s="164">
        <f>SUMIF(AG173:AG176,"&lt;&gt;NOR",G173:G177)</f>
        <v>0</v>
      </c>
      <c r="H172" s="164"/>
      <c r="I172" s="164">
        <f>SUM(I173:I176)</f>
        <v>0</v>
      </c>
      <c r="J172" s="164"/>
      <c r="K172" s="164">
        <f>SUM(K173:K176)</f>
        <v>0</v>
      </c>
      <c r="L172" s="164"/>
      <c r="M172" s="164">
        <f>SUM(M173:M176)</f>
        <v>0</v>
      </c>
      <c r="N172" s="163"/>
      <c r="O172" s="163">
        <f>SUM(O173:O176)</f>
        <v>0</v>
      </c>
      <c r="P172" s="163"/>
      <c r="Q172" s="163">
        <f>SUM(Q173:Q176)</f>
        <v>0</v>
      </c>
      <c r="R172" s="164"/>
      <c r="S172" s="164"/>
      <c r="T172" s="165"/>
      <c r="U172" s="159"/>
      <c r="V172" s="159">
        <f>SUM(V173:V176)</f>
        <v>25.01</v>
      </c>
      <c r="W172" s="159"/>
      <c r="X172" s="159"/>
      <c r="Y172" s="159"/>
      <c r="AG172" t="s">
        <v>124</v>
      </c>
    </row>
    <row r="173" spans="1:60" outlineLevel="1" x14ac:dyDescent="0.25">
      <c r="A173" s="175">
        <v>59</v>
      </c>
      <c r="B173" s="176" t="s">
        <v>416</v>
      </c>
      <c r="C173" s="184" t="s">
        <v>417</v>
      </c>
      <c r="D173" s="177" t="s">
        <v>290</v>
      </c>
      <c r="E173" s="178">
        <v>58.7</v>
      </c>
      <c r="F173" s="179"/>
      <c r="G173" s="180">
        <f>ROUND(E173*F173,2)</f>
        <v>0</v>
      </c>
      <c r="H173" s="179"/>
      <c r="I173" s="180">
        <f>ROUND(E173*H173,2)</f>
        <v>0</v>
      </c>
      <c r="J173" s="179"/>
      <c r="K173" s="180">
        <f>ROUND(E173*J173,2)</f>
        <v>0</v>
      </c>
      <c r="L173" s="180">
        <v>21</v>
      </c>
      <c r="M173" s="180">
        <f>G173*(1+L173/100)</f>
        <v>0</v>
      </c>
      <c r="N173" s="178">
        <v>6.0000000000000002E-5</v>
      </c>
      <c r="O173" s="178">
        <f>ROUND(E173*N173,2)</f>
        <v>0</v>
      </c>
      <c r="P173" s="178">
        <v>0</v>
      </c>
      <c r="Q173" s="178">
        <f>ROUND(E173*P173,2)</f>
        <v>0</v>
      </c>
      <c r="R173" s="180" t="s">
        <v>418</v>
      </c>
      <c r="S173" s="180" t="s">
        <v>135</v>
      </c>
      <c r="T173" s="181" t="s">
        <v>135</v>
      </c>
      <c r="U173" s="157">
        <v>0.42599999999999999</v>
      </c>
      <c r="V173" s="157">
        <f>ROUND(E173*U173,2)</f>
        <v>25.01</v>
      </c>
      <c r="W173" s="157"/>
      <c r="X173" s="157" t="s">
        <v>203</v>
      </c>
      <c r="Y173" s="157" t="s">
        <v>129</v>
      </c>
      <c r="Z173" s="146"/>
      <c r="AA173" s="146"/>
      <c r="AB173" s="146"/>
      <c r="AC173" s="146"/>
      <c r="AD173" s="146"/>
      <c r="AE173" s="146"/>
      <c r="AF173" s="146"/>
      <c r="AG173" s="146" t="s">
        <v>204</v>
      </c>
      <c r="AH173" s="146"/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 outlineLevel="1" x14ac:dyDescent="0.25">
      <c r="A174" s="167">
        <v>60</v>
      </c>
      <c r="B174" s="168" t="s">
        <v>419</v>
      </c>
      <c r="C174" s="183" t="s">
        <v>420</v>
      </c>
      <c r="D174" s="169" t="s">
        <v>290</v>
      </c>
      <c r="E174" s="170">
        <v>58.7</v>
      </c>
      <c r="F174" s="171"/>
      <c r="G174" s="172">
        <f>ROUND(E174*F174,2)</f>
        <v>0</v>
      </c>
      <c r="H174" s="171"/>
      <c r="I174" s="172">
        <f>ROUND(E174*H174,2)</f>
        <v>0</v>
      </c>
      <c r="J174" s="171"/>
      <c r="K174" s="172">
        <f>ROUND(E174*J174,2)</f>
        <v>0</v>
      </c>
      <c r="L174" s="172">
        <v>21</v>
      </c>
      <c r="M174" s="172">
        <f>G174*(1+L174/100)</f>
        <v>0</v>
      </c>
      <c r="N174" s="170">
        <v>0</v>
      </c>
      <c r="O174" s="170">
        <f>ROUND(E174*N174,2)</f>
        <v>0</v>
      </c>
      <c r="P174" s="170">
        <v>0</v>
      </c>
      <c r="Q174" s="170">
        <f>ROUND(E174*P174,2)</f>
        <v>0</v>
      </c>
      <c r="R174" s="172" t="s">
        <v>418</v>
      </c>
      <c r="S174" s="172" t="s">
        <v>135</v>
      </c>
      <c r="T174" s="173" t="s">
        <v>135</v>
      </c>
      <c r="U174" s="157">
        <v>0</v>
      </c>
      <c r="V174" s="157">
        <f>ROUND(E174*U174,2)</f>
        <v>0</v>
      </c>
      <c r="W174" s="157"/>
      <c r="X174" s="157" t="s">
        <v>203</v>
      </c>
      <c r="Y174" s="157" t="s">
        <v>129</v>
      </c>
      <c r="Z174" s="146"/>
      <c r="AA174" s="146"/>
      <c r="AB174" s="146"/>
      <c r="AC174" s="146"/>
      <c r="AD174" s="146"/>
      <c r="AE174" s="146"/>
      <c r="AF174" s="146"/>
      <c r="AG174" s="146" t="s">
        <v>204</v>
      </c>
      <c r="AH174" s="146"/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outlineLevel="1" x14ac:dyDescent="0.25">
      <c r="A175" s="153">
        <v>61</v>
      </c>
      <c r="B175" s="154" t="s">
        <v>421</v>
      </c>
      <c r="C175" s="195" t="s">
        <v>422</v>
      </c>
      <c r="D175" s="155" t="s">
        <v>0</v>
      </c>
      <c r="E175" s="192"/>
      <c r="F175" s="158"/>
      <c r="G175" s="157">
        <f>ROUND(E175*F175,2)</f>
        <v>0</v>
      </c>
      <c r="H175" s="158"/>
      <c r="I175" s="157">
        <f>ROUND(E175*H175,2)</f>
        <v>0</v>
      </c>
      <c r="J175" s="158"/>
      <c r="K175" s="157">
        <f>ROUND(E175*J175,2)</f>
        <v>0</v>
      </c>
      <c r="L175" s="157">
        <v>21</v>
      </c>
      <c r="M175" s="157">
        <f>G175*(1+L175/100)</f>
        <v>0</v>
      </c>
      <c r="N175" s="156">
        <v>0</v>
      </c>
      <c r="O175" s="156">
        <f>ROUND(E175*N175,2)</f>
        <v>0</v>
      </c>
      <c r="P175" s="156">
        <v>0</v>
      </c>
      <c r="Q175" s="156">
        <f>ROUND(E175*P175,2)</f>
        <v>0</v>
      </c>
      <c r="R175" s="157" t="s">
        <v>418</v>
      </c>
      <c r="S175" s="157" t="s">
        <v>135</v>
      </c>
      <c r="T175" s="157" t="s">
        <v>135</v>
      </c>
      <c r="U175" s="157">
        <v>0</v>
      </c>
      <c r="V175" s="157">
        <f>ROUND(E175*U175,2)</f>
        <v>0</v>
      </c>
      <c r="W175" s="157"/>
      <c r="X175" s="157" t="s">
        <v>386</v>
      </c>
      <c r="Y175" s="157" t="s">
        <v>129</v>
      </c>
      <c r="Z175" s="146"/>
      <c r="AA175" s="146"/>
      <c r="AB175" s="146"/>
      <c r="AC175" s="146"/>
      <c r="AD175" s="146"/>
      <c r="AE175" s="146"/>
      <c r="AF175" s="146"/>
      <c r="AG175" s="146" t="s">
        <v>387</v>
      </c>
      <c r="AH175" s="146"/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outlineLevel="2" x14ac:dyDescent="0.25">
      <c r="A176" s="153"/>
      <c r="B176" s="154"/>
      <c r="C176" s="265" t="s">
        <v>423</v>
      </c>
      <c r="D176" s="266"/>
      <c r="E176" s="266"/>
      <c r="F176" s="266"/>
      <c r="G176" s="266"/>
      <c r="H176" s="157"/>
      <c r="I176" s="157"/>
      <c r="J176" s="157"/>
      <c r="K176" s="157"/>
      <c r="L176" s="157"/>
      <c r="M176" s="157"/>
      <c r="N176" s="156"/>
      <c r="O176" s="156"/>
      <c r="P176" s="156"/>
      <c r="Q176" s="156"/>
      <c r="R176" s="157"/>
      <c r="S176" s="157"/>
      <c r="T176" s="157"/>
      <c r="U176" s="157"/>
      <c r="V176" s="157"/>
      <c r="W176" s="157"/>
      <c r="X176" s="157"/>
      <c r="Y176" s="157"/>
      <c r="Z176" s="146"/>
      <c r="AA176" s="146"/>
      <c r="AB176" s="146"/>
      <c r="AC176" s="146"/>
      <c r="AD176" s="146"/>
      <c r="AE176" s="146"/>
      <c r="AF176" s="146"/>
      <c r="AG176" s="146" t="s">
        <v>206</v>
      </c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outlineLevel="1" x14ac:dyDescent="0.25">
      <c r="A177" s="167">
        <v>62</v>
      </c>
      <c r="B177" s="168" t="s">
        <v>483</v>
      </c>
      <c r="C177" s="183" t="s">
        <v>484</v>
      </c>
      <c r="D177" s="169" t="s">
        <v>485</v>
      </c>
      <c r="E177" s="170">
        <v>1</v>
      </c>
      <c r="F177" s="171"/>
      <c r="G177" s="172">
        <f>ROUND(E177*F177,2)</f>
        <v>0</v>
      </c>
      <c r="H177" s="171"/>
      <c r="I177" s="172">
        <f>ROUND(E177*H177,2)</f>
        <v>0</v>
      </c>
      <c r="J177" s="171"/>
      <c r="K177" s="172">
        <f>ROUND(E177*J177,2)</f>
        <v>0</v>
      </c>
      <c r="L177" s="172">
        <v>21</v>
      </c>
      <c r="M177" s="172">
        <f>G177*(1+L177/100)</f>
        <v>0</v>
      </c>
      <c r="N177" s="170">
        <v>0</v>
      </c>
      <c r="O177" s="170">
        <f>ROUND(E177*N177,2)</f>
        <v>0</v>
      </c>
      <c r="P177" s="170">
        <v>0</v>
      </c>
      <c r="Q177" s="170">
        <f>ROUND(E177*P177,2)</f>
        <v>0</v>
      </c>
      <c r="R177" s="172" t="s">
        <v>418</v>
      </c>
      <c r="S177" s="172" t="s">
        <v>128</v>
      </c>
      <c r="T177" s="173" t="s">
        <v>135</v>
      </c>
      <c r="U177" s="157">
        <v>0</v>
      </c>
      <c r="V177" s="157">
        <f>ROUND(E177*U177,2)</f>
        <v>0</v>
      </c>
      <c r="W177" s="157"/>
      <c r="X177" s="157" t="s">
        <v>203</v>
      </c>
      <c r="Y177" s="157" t="s">
        <v>129</v>
      </c>
      <c r="Z177" s="146"/>
      <c r="AA177" s="146"/>
      <c r="AB177" s="146"/>
      <c r="AC177" s="146"/>
      <c r="AD177" s="146"/>
      <c r="AE177" s="146"/>
      <c r="AF177" s="146"/>
      <c r="AG177" s="146" t="s">
        <v>204</v>
      </c>
      <c r="AH177" s="146"/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x14ac:dyDescent="0.25">
      <c r="A178" s="3"/>
      <c r="B178" s="4"/>
      <c r="C178" s="185"/>
      <c r="D178" s="6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AE178">
        <v>12</v>
      </c>
      <c r="AF178">
        <v>21</v>
      </c>
      <c r="AG178" t="s">
        <v>109</v>
      </c>
    </row>
    <row r="179" spans="1:60" x14ac:dyDescent="0.25">
      <c r="A179" s="149"/>
      <c r="B179" s="150" t="s">
        <v>29</v>
      </c>
      <c r="C179" s="186"/>
      <c r="D179" s="151"/>
      <c r="E179" s="152"/>
      <c r="F179" s="152"/>
      <c r="G179" s="166">
        <f>G8+G79+G99+G135+G145+G153+G156+G172</f>
        <v>0</v>
      </c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AE179">
        <f>SUMIF(L7:L176,AE178,G7:G176)</f>
        <v>0</v>
      </c>
      <c r="AF179">
        <f>SUMIF(L7:L176,AF178,G7:G176)</f>
        <v>0</v>
      </c>
      <c r="AG179" t="s">
        <v>196</v>
      </c>
    </row>
    <row r="180" spans="1:60" x14ac:dyDescent="0.25">
      <c r="C180" s="187"/>
      <c r="D180" s="10"/>
      <c r="AG180" t="s">
        <v>197</v>
      </c>
    </row>
    <row r="181" spans="1:60" x14ac:dyDescent="0.25">
      <c r="D181" s="10"/>
    </row>
    <row r="182" spans="1:60" x14ac:dyDescent="0.25">
      <c r="D182" s="10"/>
    </row>
    <row r="183" spans="1:60" x14ac:dyDescent="0.25">
      <c r="D183" s="10"/>
    </row>
    <row r="184" spans="1:60" x14ac:dyDescent="0.25">
      <c r="D184" s="10"/>
    </row>
    <row r="185" spans="1:60" x14ac:dyDescent="0.25">
      <c r="D185" s="10"/>
    </row>
    <row r="186" spans="1:60" x14ac:dyDescent="0.25">
      <c r="D186" s="10"/>
    </row>
    <row r="187" spans="1:60" x14ac:dyDescent="0.25">
      <c r="D187" s="10"/>
    </row>
    <row r="188" spans="1:60" x14ac:dyDescent="0.25">
      <c r="D188" s="10"/>
    </row>
    <row r="189" spans="1:60" x14ac:dyDescent="0.25">
      <c r="D189" s="10"/>
    </row>
    <row r="190" spans="1:60" x14ac:dyDescent="0.25">
      <c r="D190" s="10"/>
    </row>
    <row r="191" spans="1:60" x14ac:dyDescent="0.25">
      <c r="D191" s="10"/>
    </row>
    <row r="192" spans="1:60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  <row r="5001" spans="4:4" x14ac:dyDescent="0.25">
      <c r="D5001" s="10"/>
    </row>
  </sheetData>
  <sheetProtection formatRows="0"/>
  <mergeCells count="47">
    <mergeCell ref="C165:G165"/>
    <mergeCell ref="C166:G166"/>
    <mergeCell ref="C167:G167"/>
    <mergeCell ref="C170:G170"/>
    <mergeCell ref="C176:G176"/>
    <mergeCell ref="C164:G164"/>
    <mergeCell ref="C115:G115"/>
    <mergeCell ref="C120:G120"/>
    <mergeCell ref="C127:G127"/>
    <mergeCell ref="C130:G130"/>
    <mergeCell ref="C131:G131"/>
    <mergeCell ref="C137:G137"/>
    <mergeCell ref="C140:G140"/>
    <mergeCell ref="C143:G143"/>
    <mergeCell ref="C147:G147"/>
    <mergeCell ref="C155:G155"/>
    <mergeCell ref="C163:G163"/>
    <mergeCell ref="C112:G112"/>
    <mergeCell ref="C64:G64"/>
    <mergeCell ref="C67:G67"/>
    <mergeCell ref="C81:G81"/>
    <mergeCell ref="C87:G87"/>
    <mergeCell ref="C90:G90"/>
    <mergeCell ref="C93:G93"/>
    <mergeCell ref="C94:G94"/>
    <mergeCell ref="C97:G97"/>
    <mergeCell ref="C101:G101"/>
    <mergeCell ref="C104:G104"/>
    <mergeCell ref="C107:G107"/>
    <mergeCell ref="C61:G61"/>
    <mergeCell ref="C25:G25"/>
    <mergeCell ref="C28:G28"/>
    <mergeCell ref="C31:G31"/>
    <mergeCell ref="C34:G34"/>
    <mergeCell ref="C37:G37"/>
    <mergeCell ref="C40:G40"/>
    <mergeCell ref="C43:G43"/>
    <mergeCell ref="C48:G48"/>
    <mergeCell ref="C52:G52"/>
    <mergeCell ref="C57:G57"/>
    <mergeCell ref="C58:G58"/>
    <mergeCell ref="C22:G22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B2C6D-1C97-4152-8E2F-635957EA5957}">
  <sheetPr>
    <outlinePr summaryBelow="0"/>
  </sheetPr>
  <dimension ref="A1:BH5000"/>
  <sheetViews>
    <sheetView workbookViewId="0">
      <pane ySplit="7" topLeftCell="A20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5546875" style="120" customWidth="1"/>
    <col min="3" max="3" width="63.21875" style="120" customWidth="1"/>
    <col min="4" max="4" width="4.77734375" customWidth="1"/>
    <col min="5" max="5" width="10.5546875" customWidth="1"/>
    <col min="6" max="6" width="9.77734375" customWidth="1"/>
    <col min="7" max="7" width="12.6640625" customWidth="1"/>
    <col min="8" max="17" width="0" hidden="1" customWidth="1"/>
    <col min="18" max="18" width="6.777343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54" t="s">
        <v>198</v>
      </c>
      <c r="B1" s="254"/>
      <c r="C1" s="254"/>
      <c r="D1" s="254"/>
      <c r="E1" s="254"/>
      <c r="F1" s="254"/>
      <c r="G1" s="254"/>
      <c r="AG1" t="s">
        <v>95</v>
      </c>
    </row>
    <row r="2" spans="1:60" ht="25.05" customHeight="1" x14ac:dyDescent="0.25">
      <c r="A2" s="50" t="s">
        <v>7</v>
      </c>
      <c r="B2" s="49" t="s">
        <v>43</v>
      </c>
      <c r="C2" s="255" t="s">
        <v>44</v>
      </c>
      <c r="D2" s="256"/>
      <c r="E2" s="256"/>
      <c r="F2" s="256"/>
      <c r="G2" s="257"/>
      <c r="AG2" t="s">
        <v>96</v>
      </c>
    </row>
    <row r="3" spans="1:60" ht="25.05" customHeight="1" x14ac:dyDescent="0.25">
      <c r="A3" s="50" t="s">
        <v>8</v>
      </c>
      <c r="B3" s="49" t="s">
        <v>50</v>
      </c>
      <c r="C3" s="255" t="s">
        <v>51</v>
      </c>
      <c r="D3" s="256"/>
      <c r="E3" s="256"/>
      <c r="F3" s="256"/>
      <c r="G3" s="257"/>
      <c r="AC3" s="120" t="s">
        <v>96</v>
      </c>
      <c r="AG3" t="s">
        <v>99</v>
      </c>
    </row>
    <row r="4" spans="1:60" ht="25.05" customHeight="1" x14ac:dyDescent="0.25">
      <c r="A4" s="139" t="s">
        <v>9</v>
      </c>
      <c r="B4" s="140" t="s">
        <v>54</v>
      </c>
      <c r="C4" s="258" t="s">
        <v>55</v>
      </c>
      <c r="D4" s="259"/>
      <c r="E4" s="259"/>
      <c r="F4" s="259"/>
      <c r="G4" s="260"/>
      <c r="AG4" t="s">
        <v>100</v>
      </c>
    </row>
    <row r="5" spans="1:60" x14ac:dyDescent="0.25">
      <c r="D5" s="10"/>
    </row>
    <row r="6" spans="1:60" ht="39.6" x14ac:dyDescent="0.25">
      <c r="A6" s="142" t="s">
        <v>101</v>
      </c>
      <c r="B6" s="144" t="s">
        <v>102</v>
      </c>
      <c r="C6" s="144" t="s">
        <v>103</v>
      </c>
      <c r="D6" s="143" t="s">
        <v>104</v>
      </c>
      <c r="E6" s="142" t="s">
        <v>105</v>
      </c>
      <c r="F6" s="141" t="s">
        <v>106</v>
      </c>
      <c r="G6" s="142" t="s">
        <v>29</v>
      </c>
      <c r="H6" s="145" t="s">
        <v>30</v>
      </c>
      <c r="I6" s="145" t="s">
        <v>107</v>
      </c>
      <c r="J6" s="145" t="s">
        <v>31</v>
      </c>
      <c r="K6" s="145" t="s">
        <v>108</v>
      </c>
      <c r="L6" s="145" t="s">
        <v>109</v>
      </c>
      <c r="M6" s="145" t="s">
        <v>110</v>
      </c>
      <c r="N6" s="145" t="s">
        <v>111</v>
      </c>
      <c r="O6" s="145" t="s">
        <v>112</v>
      </c>
      <c r="P6" s="145" t="s">
        <v>113</v>
      </c>
      <c r="Q6" s="145" t="s">
        <v>114</v>
      </c>
      <c r="R6" s="145" t="s">
        <v>115</v>
      </c>
      <c r="S6" s="145" t="s">
        <v>116</v>
      </c>
      <c r="T6" s="145" t="s">
        <v>117</v>
      </c>
      <c r="U6" s="145" t="s">
        <v>118</v>
      </c>
      <c r="V6" s="145" t="s">
        <v>119</v>
      </c>
      <c r="W6" s="145" t="s">
        <v>120</v>
      </c>
      <c r="X6" s="145" t="s">
        <v>121</v>
      </c>
      <c r="Y6" s="145" t="s">
        <v>122</v>
      </c>
    </row>
    <row r="7" spans="1:60" hidden="1" x14ac:dyDescent="0.25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5">
      <c r="A8" s="160" t="s">
        <v>123</v>
      </c>
      <c r="B8" s="161" t="s">
        <v>83</v>
      </c>
      <c r="C8" s="182" t="s">
        <v>84</v>
      </c>
      <c r="D8" s="162"/>
      <c r="E8" s="163"/>
      <c r="F8" s="164"/>
      <c r="G8" s="164">
        <f>SUMIF(AG9:AG23,"&lt;&gt;NOR",G9:G23)</f>
        <v>0</v>
      </c>
      <c r="H8" s="164"/>
      <c r="I8" s="164">
        <f>SUM(I9:I23)</f>
        <v>0</v>
      </c>
      <c r="J8" s="164"/>
      <c r="K8" s="164">
        <f>SUM(K9:K23)</f>
        <v>0</v>
      </c>
      <c r="L8" s="164"/>
      <c r="M8" s="164">
        <f>SUM(M9:M23)</f>
        <v>0</v>
      </c>
      <c r="N8" s="163"/>
      <c r="O8" s="163">
        <f>SUM(O9:O23)</f>
        <v>0</v>
      </c>
      <c r="P8" s="163"/>
      <c r="Q8" s="163">
        <f>SUM(Q9:Q23)</f>
        <v>0</v>
      </c>
      <c r="R8" s="164"/>
      <c r="S8" s="164"/>
      <c r="T8" s="165"/>
      <c r="U8" s="159"/>
      <c r="V8" s="159">
        <f>SUM(V9:V23)</f>
        <v>0</v>
      </c>
      <c r="W8" s="159"/>
      <c r="X8" s="159"/>
      <c r="Y8" s="159"/>
      <c r="AG8" t="s">
        <v>124</v>
      </c>
    </row>
    <row r="9" spans="1:60" outlineLevel="1" x14ac:dyDescent="0.25">
      <c r="A9" s="175">
        <v>1</v>
      </c>
      <c r="B9" s="176" t="s">
        <v>424</v>
      </c>
      <c r="C9" s="184" t="s">
        <v>425</v>
      </c>
      <c r="D9" s="177" t="s">
        <v>426</v>
      </c>
      <c r="E9" s="178">
        <v>1</v>
      </c>
      <c r="F9" s="179"/>
      <c r="G9" s="180">
        <f t="shared" ref="G9:G23" si="0">ROUND(E9*F9,2)</f>
        <v>0</v>
      </c>
      <c r="H9" s="179"/>
      <c r="I9" s="180">
        <f t="shared" ref="I9:I23" si="1">ROUND(E9*H9,2)</f>
        <v>0</v>
      </c>
      <c r="J9" s="179"/>
      <c r="K9" s="180">
        <f t="shared" ref="K9:K23" si="2">ROUND(E9*J9,2)</f>
        <v>0</v>
      </c>
      <c r="L9" s="180">
        <v>21</v>
      </c>
      <c r="M9" s="180">
        <f t="shared" ref="M9:M23" si="3">G9*(1+L9/100)</f>
        <v>0</v>
      </c>
      <c r="N9" s="178">
        <v>0</v>
      </c>
      <c r="O9" s="178">
        <f t="shared" ref="O9:O23" si="4">ROUND(E9*N9,2)</f>
        <v>0</v>
      </c>
      <c r="P9" s="178">
        <v>0</v>
      </c>
      <c r="Q9" s="178">
        <f t="shared" ref="Q9:Q23" si="5">ROUND(E9*P9,2)</f>
        <v>0</v>
      </c>
      <c r="R9" s="180"/>
      <c r="S9" s="180" t="s">
        <v>127</v>
      </c>
      <c r="T9" s="181" t="s">
        <v>128</v>
      </c>
      <c r="U9" s="157">
        <v>0</v>
      </c>
      <c r="V9" s="157">
        <f t="shared" ref="V9:V23" si="6">ROUND(E9*U9,2)</f>
        <v>0</v>
      </c>
      <c r="W9" s="157"/>
      <c r="X9" s="157" t="s">
        <v>203</v>
      </c>
      <c r="Y9" s="157" t="s">
        <v>129</v>
      </c>
      <c r="Z9" s="146"/>
      <c r="AA9" s="146"/>
      <c r="AB9" s="146"/>
      <c r="AC9" s="146"/>
      <c r="AD9" s="146"/>
      <c r="AE9" s="146"/>
      <c r="AF9" s="146"/>
      <c r="AG9" s="146" t="s">
        <v>330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5">
      <c r="A10" s="175">
        <v>2</v>
      </c>
      <c r="B10" s="176" t="s">
        <v>427</v>
      </c>
      <c r="C10" s="184" t="s">
        <v>428</v>
      </c>
      <c r="D10" s="177" t="s">
        <v>426</v>
      </c>
      <c r="E10" s="178">
        <v>1</v>
      </c>
      <c r="F10" s="179"/>
      <c r="G10" s="180">
        <f t="shared" si="0"/>
        <v>0</v>
      </c>
      <c r="H10" s="179"/>
      <c r="I10" s="180">
        <f t="shared" si="1"/>
        <v>0</v>
      </c>
      <c r="J10" s="179"/>
      <c r="K10" s="180">
        <f t="shared" si="2"/>
        <v>0</v>
      </c>
      <c r="L10" s="180">
        <v>21</v>
      </c>
      <c r="M10" s="180">
        <f t="shared" si="3"/>
        <v>0</v>
      </c>
      <c r="N10" s="178">
        <v>0</v>
      </c>
      <c r="O10" s="178">
        <f t="shared" si="4"/>
        <v>0</v>
      </c>
      <c r="P10" s="178">
        <v>0</v>
      </c>
      <c r="Q10" s="178">
        <f t="shared" si="5"/>
        <v>0</v>
      </c>
      <c r="R10" s="180"/>
      <c r="S10" s="180" t="s">
        <v>127</v>
      </c>
      <c r="T10" s="181" t="s">
        <v>128</v>
      </c>
      <c r="U10" s="157">
        <v>0</v>
      </c>
      <c r="V10" s="157">
        <f t="shared" si="6"/>
        <v>0</v>
      </c>
      <c r="W10" s="157"/>
      <c r="X10" s="157" t="s">
        <v>203</v>
      </c>
      <c r="Y10" s="157" t="s">
        <v>129</v>
      </c>
      <c r="Z10" s="146"/>
      <c r="AA10" s="146"/>
      <c r="AB10" s="146"/>
      <c r="AC10" s="146"/>
      <c r="AD10" s="146"/>
      <c r="AE10" s="146"/>
      <c r="AF10" s="146"/>
      <c r="AG10" s="146" t="s">
        <v>330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5">
      <c r="A11" s="175">
        <v>3</v>
      </c>
      <c r="B11" s="176" t="s">
        <v>429</v>
      </c>
      <c r="C11" s="184" t="s">
        <v>430</v>
      </c>
      <c r="D11" s="177" t="s">
        <v>426</v>
      </c>
      <c r="E11" s="178">
        <v>1</v>
      </c>
      <c r="F11" s="179"/>
      <c r="G11" s="180">
        <f t="shared" si="0"/>
        <v>0</v>
      </c>
      <c r="H11" s="179"/>
      <c r="I11" s="180">
        <f t="shared" si="1"/>
        <v>0</v>
      </c>
      <c r="J11" s="179"/>
      <c r="K11" s="180">
        <f t="shared" si="2"/>
        <v>0</v>
      </c>
      <c r="L11" s="180">
        <v>21</v>
      </c>
      <c r="M11" s="180">
        <f t="shared" si="3"/>
        <v>0</v>
      </c>
      <c r="N11" s="178">
        <v>0</v>
      </c>
      <c r="O11" s="178">
        <f t="shared" si="4"/>
        <v>0</v>
      </c>
      <c r="P11" s="178">
        <v>0</v>
      </c>
      <c r="Q11" s="178">
        <f t="shared" si="5"/>
        <v>0</v>
      </c>
      <c r="R11" s="180"/>
      <c r="S11" s="180" t="s">
        <v>127</v>
      </c>
      <c r="T11" s="181" t="s">
        <v>128</v>
      </c>
      <c r="U11" s="157">
        <v>0</v>
      </c>
      <c r="V11" s="157">
        <f t="shared" si="6"/>
        <v>0</v>
      </c>
      <c r="W11" s="157"/>
      <c r="X11" s="157" t="s">
        <v>203</v>
      </c>
      <c r="Y11" s="157" t="s">
        <v>129</v>
      </c>
      <c r="Z11" s="146"/>
      <c r="AA11" s="146"/>
      <c r="AB11" s="146"/>
      <c r="AC11" s="146"/>
      <c r="AD11" s="146"/>
      <c r="AE11" s="146"/>
      <c r="AF11" s="146"/>
      <c r="AG11" s="146" t="s">
        <v>330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5">
      <c r="A12" s="175">
        <v>4</v>
      </c>
      <c r="B12" s="176" t="s">
        <v>431</v>
      </c>
      <c r="C12" s="184" t="s">
        <v>432</v>
      </c>
      <c r="D12" s="177" t="s">
        <v>426</v>
      </c>
      <c r="E12" s="178">
        <v>1</v>
      </c>
      <c r="F12" s="179"/>
      <c r="G12" s="180">
        <f t="shared" si="0"/>
        <v>0</v>
      </c>
      <c r="H12" s="179"/>
      <c r="I12" s="180">
        <f t="shared" si="1"/>
        <v>0</v>
      </c>
      <c r="J12" s="179"/>
      <c r="K12" s="180">
        <f t="shared" si="2"/>
        <v>0</v>
      </c>
      <c r="L12" s="180">
        <v>21</v>
      </c>
      <c r="M12" s="180">
        <f t="shared" si="3"/>
        <v>0</v>
      </c>
      <c r="N12" s="178">
        <v>0</v>
      </c>
      <c r="O12" s="178">
        <f t="shared" si="4"/>
        <v>0</v>
      </c>
      <c r="P12" s="178">
        <v>0</v>
      </c>
      <c r="Q12" s="178">
        <f t="shared" si="5"/>
        <v>0</v>
      </c>
      <c r="R12" s="180"/>
      <c r="S12" s="180" t="s">
        <v>127</v>
      </c>
      <c r="T12" s="181" t="s">
        <v>128</v>
      </c>
      <c r="U12" s="157">
        <v>0</v>
      </c>
      <c r="V12" s="157">
        <f t="shared" si="6"/>
        <v>0</v>
      </c>
      <c r="W12" s="157"/>
      <c r="X12" s="157" t="s">
        <v>203</v>
      </c>
      <c r="Y12" s="157" t="s">
        <v>129</v>
      </c>
      <c r="Z12" s="146"/>
      <c r="AA12" s="146"/>
      <c r="AB12" s="146"/>
      <c r="AC12" s="146"/>
      <c r="AD12" s="146"/>
      <c r="AE12" s="146"/>
      <c r="AF12" s="146"/>
      <c r="AG12" s="146" t="s">
        <v>330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5">
      <c r="A13" s="175">
        <v>5</v>
      </c>
      <c r="B13" s="176" t="s">
        <v>433</v>
      </c>
      <c r="C13" s="184" t="s">
        <v>434</v>
      </c>
      <c r="D13" s="177" t="s">
        <v>426</v>
      </c>
      <c r="E13" s="178">
        <v>1</v>
      </c>
      <c r="F13" s="179"/>
      <c r="G13" s="180">
        <f t="shared" si="0"/>
        <v>0</v>
      </c>
      <c r="H13" s="179"/>
      <c r="I13" s="180">
        <f t="shared" si="1"/>
        <v>0</v>
      </c>
      <c r="J13" s="179"/>
      <c r="K13" s="180">
        <f t="shared" si="2"/>
        <v>0</v>
      </c>
      <c r="L13" s="180">
        <v>21</v>
      </c>
      <c r="M13" s="180">
        <f t="shared" si="3"/>
        <v>0</v>
      </c>
      <c r="N13" s="178">
        <v>0</v>
      </c>
      <c r="O13" s="178">
        <f t="shared" si="4"/>
        <v>0</v>
      </c>
      <c r="P13" s="178">
        <v>0</v>
      </c>
      <c r="Q13" s="178">
        <f t="shared" si="5"/>
        <v>0</v>
      </c>
      <c r="R13" s="180"/>
      <c r="S13" s="180" t="s">
        <v>127</v>
      </c>
      <c r="T13" s="181" t="s">
        <v>128</v>
      </c>
      <c r="U13" s="157">
        <v>0</v>
      </c>
      <c r="V13" s="157">
        <f t="shared" si="6"/>
        <v>0</v>
      </c>
      <c r="W13" s="157"/>
      <c r="X13" s="157" t="s">
        <v>203</v>
      </c>
      <c r="Y13" s="157" t="s">
        <v>129</v>
      </c>
      <c r="Z13" s="146"/>
      <c r="AA13" s="146"/>
      <c r="AB13" s="146"/>
      <c r="AC13" s="146"/>
      <c r="AD13" s="146"/>
      <c r="AE13" s="146"/>
      <c r="AF13" s="146"/>
      <c r="AG13" s="146" t="s">
        <v>330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5">
      <c r="A14" s="175">
        <v>6</v>
      </c>
      <c r="B14" s="176" t="s">
        <v>435</v>
      </c>
      <c r="C14" s="184" t="s">
        <v>436</v>
      </c>
      <c r="D14" s="177" t="s">
        <v>222</v>
      </c>
      <c r="E14" s="178">
        <v>30</v>
      </c>
      <c r="F14" s="179"/>
      <c r="G14" s="180">
        <f t="shared" si="0"/>
        <v>0</v>
      </c>
      <c r="H14" s="179"/>
      <c r="I14" s="180">
        <f t="shared" si="1"/>
        <v>0</v>
      </c>
      <c r="J14" s="179"/>
      <c r="K14" s="180">
        <f t="shared" si="2"/>
        <v>0</v>
      </c>
      <c r="L14" s="180">
        <v>21</v>
      </c>
      <c r="M14" s="180">
        <f t="shared" si="3"/>
        <v>0</v>
      </c>
      <c r="N14" s="178">
        <v>0</v>
      </c>
      <c r="O14" s="178">
        <f t="shared" si="4"/>
        <v>0</v>
      </c>
      <c r="P14" s="178">
        <v>0</v>
      </c>
      <c r="Q14" s="178">
        <f t="shared" si="5"/>
        <v>0</v>
      </c>
      <c r="R14" s="180"/>
      <c r="S14" s="180" t="s">
        <v>127</v>
      </c>
      <c r="T14" s="181" t="s">
        <v>128</v>
      </c>
      <c r="U14" s="157">
        <v>0</v>
      </c>
      <c r="V14" s="157">
        <f t="shared" si="6"/>
        <v>0</v>
      </c>
      <c r="W14" s="157"/>
      <c r="X14" s="157" t="s">
        <v>203</v>
      </c>
      <c r="Y14" s="157" t="s">
        <v>129</v>
      </c>
      <c r="Z14" s="146"/>
      <c r="AA14" s="146"/>
      <c r="AB14" s="146"/>
      <c r="AC14" s="146"/>
      <c r="AD14" s="146"/>
      <c r="AE14" s="146"/>
      <c r="AF14" s="146"/>
      <c r="AG14" s="146" t="s">
        <v>330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5">
      <c r="A15" s="175">
        <v>7</v>
      </c>
      <c r="B15" s="176" t="s">
        <v>437</v>
      </c>
      <c r="C15" s="184" t="s">
        <v>438</v>
      </c>
      <c r="D15" s="177" t="s">
        <v>222</v>
      </c>
      <c r="E15" s="178">
        <v>60</v>
      </c>
      <c r="F15" s="179"/>
      <c r="G15" s="180">
        <f t="shared" si="0"/>
        <v>0</v>
      </c>
      <c r="H15" s="179"/>
      <c r="I15" s="180">
        <f t="shared" si="1"/>
        <v>0</v>
      </c>
      <c r="J15" s="179"/>
      <c r="K15" s="180">
        <f t="shared" si="2"/>
        <v>0</v>
      </c>
      <c r="L15" s="180">
        <v>21</v>
      </c>
      <c r="M15" s="180">
        <f t="shared" si="3"/>
        <v>0</v>
      </c>
      <c r="N15" s="178">
        <v>0</v>
      </c>
      <c r="O15" s="178">
        <f t="shared" si="4"/>
        <v>0</v>
      </c>
      <c r="P15" s="178">
        <v>0</v>
      </c>
      <c r="Q15" s="178">
        <f t="shared" si="5"/>
        <v>0</v>
      </c>
      <c r="R15" s="180"/>
      <c r="S15" s="180" t="s">
        <v>127</v>
      </c>
      <c r="T15" s="181" t="s">
        <v>128</v>
      </c>
      <c r="U15" s="157">
        <v>0</v>
      </c>
      <c r="V15" s="157">
        <f t="shared" si="6"/>
        <v>0</v>
      </c>
      <c r="W15" s="157"/>
      <c r="X15" s="157" t="s">
        <v>203</v>
      </c>
      <c r="Y15" s="157" t="s">
        <v>129</v>
      </c>
      <c r="Z15" s="146"/>
      <c r="AA15" s="146"/>
      <c r="AB15" s="146"/>
      <c r="AC15" s="146"/>
      <c r="AD15" s="146"/>
      <c r="AE15" s="146"/>
      <c r="AF15" s="146"/>
      <c r="AG15" s="146" t="s">
        <v>330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5">
      <c r="A16" s="175">
        <v>8</v>
      </c>
      <c r="B16" s="176" t="s">
        <v>439</v>
      </c>
      <c r="C16" s="184" t="s">
        <v>440</v>
      </c>
      <c r="D16" s="177" t="s">
        <v>222</v>
      </c>
      <c r="E16" s="178">
        <v>60</v>
      </c>
      <c r="F16" s="179"/>
      <c r="G16" s="180">
        <f t="shared" si="0"/>
        <v>0</v>
      </c>
      <c r="H16" s="179"/>
      <c r="I16" s="180">
        <f t="shared" si="1"/>
        <v>0</v>
      </c>
      <c r="J16" s="179"/>
      <c r="K16" s="180">
        <f t="shared" si="2"/>
        <v>0</v>
      </c>
      <c r="L16" s="180">
        <v>21</v>
      </c>
      <c r="M16" s="180">
        <f t="shared" si="3"/>
        <v>0</v>
      </c>
      <c r="N16" s="178">
        <v>0</v>
      </c>
      <c r="O16" s="178">
        <f t="shared" si="4"/>
        <v>0</v>
      </c>
      <c r="P16" s="178">
        <v>0</v>
      </c>
      <c r="Q16" s="178">
        <f t="shared" si="5"/>
        <v>0</v>
      </c>
      <c r="R16" s="180"/>
      <c r="S16" s="180" t="s">
        <v>127</v>
      </c>
      <c r="T16" s="181" t="s">
        <v>128</v>
      </c>
      <c r="U16" s="157">
        <v>0</v>
      </c>
      <c r="V16" s="157">
        <f t="shared" si="6"/>
        <v>0</v>
      </c>
      <c r="W16" s="157"/>
      <c r="X16" s="157" t="s">
        <v>203</v>
      </c>
      <c r="Y16" s="157" t="s">
        <v>129</v>
      </c>
      <c r="Z16" s="146"/>
      <c r="AA16" s="146"/>
      <c r="AB16" s="146"/>
      <c r="AC16" s="146"/>
      <c r="AD16" s="146"/>
      <c r="AE16" s="146"/>
      <c r="AF16" s="146"/>
      <c r="AG16" s="146" t="s">
        <v>330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5">
      <c r="A17" s="175">
        <v>9</v>
      </c>
      <c r="B17" s="176" t="s">
        <v>441</v>
      </c>
      <c r="C17" s="184" t="s">
        <v>442</v>
      </c>
      <c r="D17" s="177" t="s">
        <v>222</v>
      </c>
      <c r="E17" s="178">
        <v>10</v>
      </c>
      <c r="F17" s="179"/>
      <c r="G17" s="180">
        <f t="shared" si="0"/>
        <v>0</v>
      </c>
      <c r="H17" s="179"/>
      <c r="I17" s="180">
        <f t="shared" si="1"/>
        <v>0</v>
      </c>
      <c r="J17" s="179"/>
      <c r="K17" s="180">
        <f t="shared" si="2"/>
        <v>0</v>
      </c>
      <c r="L17" s="180">
        <v>21</v>
      </c>
      <c r="M17" s="180">
        <f t="shared" si="3"/>
        <v>0</v>
      </c>
      <c r="N17" s="178">
        <v>0</v>
      </c>
      <c r="O17" s="178">
        <f t="shared" si="4"/>
        <v>0</v>
      </c>
      <c r="P17" s="178">
        <v>0</v>
      </c>
      <c r="Q17" s="178">
        <f t="shared" si="5"/>
        <v>0</v>
      </c>
      <c r="R17" s="180"/>
      <c r="S17" s="180" t="s">
        <v>127</v>
      </c>
      <c r="T17" s="181" t="s">
        <v>128</v>
      </c>
      <c r="U17" s="157">
        <v>0</v>
      </c>
      <c r="V17" s="157">
        <f t="shared" si="6"/>
        <v>0</v>
      </c>
      <c r="W17" s="157"/>
      <c r="X17" s="157" t="s">
        <v>203</v>
      </c>
      <c r="Y17" s="157" t="s">
        <v>129</v>
      </c>
      <c r="Z17" s="146"/>
      <c r="AA17" s="146"/>
      <c r="AB17" s="146"/>
      <c r="AC17" s="146"/>
      <c r="AD17" s="146"/>
      <c r="AE17" s="146"/>
      <c r="AF17" s="146"/>
      <c r="AG17" s="146" t="s">
        <v>330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5">
      <c r="A18" s="175">
        <v>10</v>
      </c>
      <c r="B18" s="176" t="s">
        <v>443</v>
      </c>
      <c r="C18" s="184" t="s">
        <v>444</v>
      </c>
      <c r="D18" s="177" t="s">
        <v>222</v>
      </c>
      <c r="E18" s="178">
        <v>30</v>
      </c>
      <c r="F18" s="179"/>
      <c r="G18" s="180">
        <f t="shared" si="0"/>
        <v>0</v>
      </c>
      <c r="H18" s="179"/>
      <c r="I18" s="180">
        <f t="shared" si="1"/>
        <v>0</v>
      </c>
      <c r="J18" s="179"/>
      <c r="K18" s="180">
        <f t="shared" si="2"/>
        <v>0</v>
      </c>
      <c r="L18" s="180">
        <v>21</v>
      </c>
      <c r="M18" s="180">
        <f t="shared" si="3"/>
        <v>0</v>
      </c>
      <c r="N18" s="178">
        <v>0</v>
      </c>
      <c r="O18" s="178">
        <f t="shared" si="4"/>
        <v>0</v>
      </c>
      <c r="P18" s="178">
        <v>0</v>
      </c>
      <c r="Q18" s="178">
        <f t="shared" si="5"/>
        <v>0</v>
      </c>
      <c r="R18" s="180"/>
      <c r="S18" s="180" t="s">
        <v>127</v>
      </c>
      <c r="T18" s="181" t="s">
        <v>128</v>
      </c>
      <c r="U18" s="157">
        <v>0</v>
      </c>
      <c r="V18" s="157">
        <f t="shared" si="6"/>
        <v>0</v>
      </c>
      <c r="W18" s="157"/>
      <c r="X18" s="157" t="s">
        <v>203</v>
      </c>
      <c r="Y18" s="157" t="s">
        <v>129</v>
      </c>
      <c r="Z18" s="146"/>
      <c r="AA18" s="146"/>
      <c r="AB18" s="146"/>
      <c r="AC18" s="146"/>
      <c r="AD18" s="146"/>
      <c r="AE18" s="146"/>
      <c r="AF18" s="146"/>
      <c r="AG18" s="146" t="s">
        <v>330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5">
      <c r="A19" s="175">
        <v>11</v>
      </c>
      <c r="B19" s="176" t="s">
        <v>445</v>
      </c>
      <c r="C19" s="184" t="s">
        <v>446</v>
      </c>
      <c r="D19" s="177" t="s">
        <v>222</v>
      </c>
      <c r="E19" s="178">
        <v>15</v>
      </c>
      <c r="F19" s="179"/>
      <c r="G19" s="180">
        <f t="shared" si="0"/>
        <v>0</v>
      </c>
      <c r="H19" s="179"/>
      <c r="I19" s="180">
        <f t="shared" si="1"/>
        <v>0</v>
      </c>
      <c r="J19" s="179"/>
      <c r="K19" s="180">
        <f t="shared" si="2"/>
        <v>0</v>
      </c>
      <c r="L19" s="180">
        <v>21</v>
      </c>
      <c r="M19" s="180">
        <f t="shared" si="3"/>
        <v>0</v>
      </c>
      <c r="N19" s="178">
        <v>0</v>
      </c>
      <c r="O19" s="178">
        <f t="shared" si="4"/>
        <v>0</v>
      </c>
      <c r="P19" s="178">
        <v>0</v>
      </c>
      <c r="Q19" s="178">
        <f t="shared" si="5"/>
        <v>0</v>
      </c>
      <c r="R19" s="180"/>
      <c r="S19" s="180" t="s">
        <v>127</v>
      </c>
      <c r="T19" s="181" t="s">
        <v>128</v>
      </c>
      <c r="U19" s="157">
        <v>0</v>
      </c>
      <c r="V19" s="157">
        <f t="shared" si="6"/>
        <v>0</v>
      </c>
      <c r="W19" s="157"/>
      <c r="X19" s="157" t="s">
        <v>203</v>
      </c>
      <c r="Y19" s="157" t="s">
        <v>129</v>
      </c>
      <c r="Z19" s="146"/>
      <c r="AA19" s="146"/>
      <c r="AB19" s="146"/>
      <c r="AC19" s="146"/>
      <c r="AD19" s="146"/>
      <c r="AE19" s="146"/>
      <c r="AF19" s="146"/>
      <c r="AG19" s="146" t="s">
        <v>330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5">
      <c r="A20" s="175">
        <v>12</v>
      </c>
      <c r="B20" s="176" t="s">
        <v>447</v>
      </c>
      <c r="C20" s="184" t="s">
        <v>448</v>
      </c>
      <c r="D20" s="177" t="s">
        <v>426</v>
      </c>
      <c r="E20" s="178">
        <v>2</v>
      </c>
      <c r="F20" s="179"/>
      <c r="G20" s="180">
        <f t="shared" si="0"/>
        <v>0</v>
      </c>
      <c r="H20" s="179"/>
      <c r="I20" s="180">
        <f t="shared" si="1"/>
        <v>0</v>
      </c>
      <c r="J20" s="179"/>
      <c r="K20" s="180">
        <f t="shared" si="2"/>
        <v>0</v>
      </c>
      <c r="L20" s="180">
        <v>21</v>
      </c>
      <c r="M20" s="180">
        <f t="shared" si="3"/>
        <v>0</v>
      </c>
      <c r="N20" s="178">
        <v>0</v>
      </c>
      <c r="O20" s="178">
        <f t="shared" si="4"/>
        <v>0</v>
      </c>
      <c r="P20" s="178">
        <v>0</v>
      </c>
      <c r="Q20" s="178">
        <f t="shared" si="5"/>
        <v>0</v>
      </c>
      <c r="R20" s="180"/>
      <c r="S20" s="180" t="s">
        <v>127</v>
      </c>
      <c r="T20" s="181" t="s">
        <v>128</v>
      </c>
      <c r="U20" s="157">
        <v>0</v>
      </c>
      <c r="V20" s="157">
        <f t="shared" si="6"/>
        <v>0</v>
      </c>
      <c r="W20" s="157"/>
      <c r="X20" s="157" t="s">
        <v>203</v>
      </c>
      <c r="Y20" s="157" t="s">
        <v>129</v>
      </c>
      <c r="Z20" s="146"/>
      <c r="AA20" s="146"/>
      <c r="AB20" s="146"/>
      <c r="AC20" s="146"/>
      <c r="AD20" s="146"/>
      <c r="AE20" s="146"/>
      <c r="AF20" s="146"/>
      <c r="AG20" s="146" t="s">
        <v>330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5">
      <c r="A21" s="175">
        <v>13</v>
      </c>
      <c r="B21" s="176" t="s">
        <v>449</v>
      </c>
      <c r="C21" s="184" t="s">
        <v>450</v>
      </c>
      <c r="D21" s="177" t="s">
        <v>426</v>
      </c>
      <c r="E21" s="178">
        <v>2</v>
      </c>
      <c r="F21" s="179"/>
      <c r="G21" s="180">
        <f t="shared" si="0"/>
        <v>0</v>
      </c>
      <c r="H21" s="179"/>
      <c r="I21" s="180">
        <f t="shared" si="1"/>
        <v>0</v>
      </c>
      <c r="J21" s="179"/>
      <c r="K21" s="180">
        <f t="shared" si="2"/>
        <v>0</v>
      </c>
      <c r="L21" s="180">
        <v>21</v>
      </c>
      <c r="M21" s="180">
        <f t="shared" si="3"/>
        <v>0</v>
      </c>
      <c r="N21" s="178">
        <v>0</v>
      </c>
      <c r="O21" s="178">
        <f t="shared" si="4"/>
        <v>0</v>
      </c>
      <c r="P21" s="178">
        <v>0</v>
      </c>
      <c r="Q21" s="178">
        <f t="shared" si="5"/>
        <v>0</v>
      </c>
      <c r="R21" s="180"/>
      <c r="S21" s="180" t="s">
        <v>127</v>
      </c>
      <c r="T21" s="181" t="s">
        <v>128</v>
      </c>
      <c r="U21" s="157">
        <v>0</v>
      </c>
      <c r="V21" s="157">
        <f t="shared" si="6"/>
        <v>0</v>
      </c>
      <c r="W21" s="157"/>
      <c r="X21" s="157" t="s">
        <v>203</v>
      </c>
      <c r="Y21" s="157" t="s">
        <v>129</v>
      </c>
      <c r="Z21" s="146"/>
      <c r="AA21" s="146"/>
      <c r="AB21" s="146"/>
      <c r="AC21" s="146"/>
      <c r="AD21" s="146"/>
      <c r="AE21" s="146"/>
      <c r="AF21" s="146"/>
      <c r="AG21" s="146" t="s">
        <v>330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5">
      <c r="A22" s="175">
        <v>14</v>
      </c>
      <c r="B22" s="176" t="s">
        <v>451</v>
      </c>
      <c r="C22" s="184" t="s">
        <v>452</v>
      </c>
      <c r="D22" s="177" t="s">
        <v>222</v>
      </c>
      <c r="E22" s="178">
        <v>5</v>
      </c>
      <c r="F22" s="179"/>
      <c r="G22" s="180">
        <f t="shared" si="0"/>
        <v>0</v>
      </c>
      <c r="H22" s="179"/>
      <c r="I22" s="180">
        <f t="shared" si="1"/>
        <v>0</v>
      </c>
      <c r="J22" s="179"/>
      <c r="K22" s="180">
        <f t="shared" si="2"/>
        <v>0</v>
      </c>
      <c r="L22" s="180">
        <v>21</v>
      </c>
      <c r="M22" s="180">
        <f t="shared" si="3"/>
        <v>0</v>
      </c>
      <c r="N22" s="178">
        <v>0</v>
      </c>
      <c r="O22" s="178">
        <f t="shared" si="4"/>
        <v>0</v>
      </c>
      <c r="P22" s="178">
        <v>0</v>
      </c>
      <c r="Q22" s="178">
        <f t="shared" si="5"/>
        <v>0</v>
      </c>
      <c r="R22" s="180"/>
      <c r="S22" s="180" t="s">
        <v>127</v>
      </c>
      <c r="T22" s="181" t="s">
        <v>128</v>
      </c>
      <c r="U22" s="157">
        <v>0</v>
      </c>
      <c r="V22" s="157">
        <f t="shared" si="6"/>
        <v>0</v>
      </c>
      <c r="W22" s="157"/>
      <c r="X22" s="157" t="s">
        <v>203</v>
      </c>
      <c r="Y22" s="157" t="s">
        <v>129</v>
      </c>
      <c r="Z22" s="146"/>
      <c r="AA22" s="146"/>
      <c r="AB22" s="146"/>
      <c r="AC22" s="146"/>
      <c r="AD22" s="146"/>
      <c r="AE22" s="146"/>
      <c r="AF22" s="146"/>
      <c r="AG22" s="146" t="s">
        <v>330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5">
      <c r="A23" s="175">
        <v>15</v>
      </c>
      <c r="B23" s="176" t="s">
        <v>453</v>
      </c>
      <c r="C23" s="184" t="s">
        <v>454</v>
      </c>
      <c r="D23" s="177" t="s">
        <v>455</v>
      </c>
      <c r="E23" s="178">
        <v>1</v>
      </c>
      <c r="F23" s="179"/>
      <c r="G23" s="180">
        <f t="shared" si="0"/>
        <v>0</v>
      </c>
      <c r="H23" s="179"/>
      <c r="I23" s="180">
        <f t="shared" si="1"/>
        <v>0</v>
      </c>
      <c r="J23" s="179"/>
      <c r="K23" s="180">
        <f t="shared" si="2"/>
        <v>0</v>
      </c>
      <c r="L23" s="180">
        <v>21</v>
      </c>
      <c r="M23" s="180">
        <f t="shared" si="3"/>
        <v>0</v>
      </c>
      <c r="N23" s="178">
        <v>0</v>
      </c>
      <c r="O23" s="178">
        <f t="shared" si="4"/>
        <v>0</v>
      </c>
      <c r="P23" s="178">
        <v>0</v>
      </c>
      <c r="Q23" s="178">
        <f t="shared" si="5"/>
        <v>0</v>
      </c>
      <c r="R23" s="180"/>
      <c r="S23" s="180" t="s">
        <v>127</v>
      </c>
      <c r="T23" s="181" t="s">
        <v>128</v>
      </c>
      <c r="U23" s="157">
        <v>0</v>
      </c>
      <c r="V23" s="157">
        <f t="shared" si="6"/>
        <v>0</v>
      </c>
      <c r="W23" s="157"/>
      <c r="X23" s="157" t="s">
        <v>203</v>
      </c>
      <c r="Y23" s="157" t="s">
        <v>129</v>
      </c>
      <c r="Z23" s="146"/>
      <c r="AA23" s="146"/>
      <c r="AB23" s="146"/>
      <c r="AC23" s="146"/>
      <c r="AD23" s="146"/>
      <c r="AE23" s="146"/>
      <c r="AF23" s="146"/>
      <c r="AG23" s="146" t="s">
        <v>330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x14ac:dyDescent="0.25">
      <c r="A24" s="160" t="s">
        <v>123</v>
      </c>
      <c r="B24" s="161" t="s">
        <v>85</v>
      </c>
      <c r="C24" s="182" t="s">
        <v>86</v>
      </c>
      <c r="D24" s="162"/>
      <c r="E24" s="163"/>
      <c r="F24" s="164"/>
      <c r="G24" s="164">
        <f>SUMIF(AG25:AG31,"&lt;&gt;NOR",G25:G31)</f>
        <v>0</v>
      </c>
      <c r="H24" s="164"/>
      <c r="I24" s="164">
        <f>SUM(I25:I31)</f>
        <v>0</v>
      </c>
      <c r="J24" s="164"/>
      <c r="K24" s="164">
        <f>SUM(K25:K31)</f>
        <v>0</v>
      </c>
      <c r="L24" s="164"/>
      <c r="M24" s="164">
        <f>SUM(M25:M31)</f>
        <v>0</v>
      </c>
      <c r="N24" s="163"/>
      <c r="O24" s="163">
        <f>SUM(O25:O31)</f>
        <v>0</v>
      </c>
      <c r="P24" s="163"/>
      <c r="Q24" s="163">
        <f>SUM(Q25:Q31)</f>
        <v>0</v>
      </c>
      <c r="R24" s="164"/>
      <c r="S24" s="164"/>
      <c r="T24" s="165"/>
      <c r="U24" s="159"/>
      <c r="V24" s="159">
        <f>SUM(V25:V31)</f>
        <v>0</v>
      </c>
      <c r="W24" s="159"/>
      <c r="X24" s="159"/>
      <c r="Y24" s="159"/>
      <c r="AG24" t="s">
        <v>124</v>
      </c>
    </row>
    <row r="25" spans="1:60" outlineLevel="1" x14ac:dyDescent="0.25">
      <c r="A25" s="175">
        <v>16</v>
      </c>
      <c r="B25" s="176" t="s">
        <v>456</v>
      </c>
      <c r="C25" s="184" t="s">
        <v>457</v>
      </c>
      <c r="D25" s="177" t="s">
        <v>222</v>
      </c>
      <c r="E25" s="178">
        <v>5</v>
      </c>
      <c r="F25" s="179"/>
      <c r="G25" s="180">
        <f t="shared" ref="G25:G31" si="7">ROUND(E25*F25,2)</f>
        <v>0</v>
      </c>
      <c r="H25" s="179"/>
      <c r="I25" s="180">
        <f t="shared" ref="I25:I31" si="8">ROUND(E25*H25,2)</f>
        <v>0</v>
      </c>
      <c r="J25" s="179"/>
      <c r="K25" s="180">
        <f t="shared" ref="K25:K31" si="9">ROUND(E25*J25,2)</f>
        <v>0</v>
      </c>
      <c r="L25" s="180">
        <v>21</v>
      </c>
      <c r="M25" s="180">
        <f t="shared" ref="M25:M31" si="10">G25*(1+L25/100)</f>
        <v>0</v>
      </c>
      <c r="N25" s="178">
        <v>0</v>
      </c>
      <c r="O25" s="178">
        <f t="shared" ref="O25:O31" si="11">ROUND(E25*N25,2)</f>
        <v>0</v>
      </c>
      <c r="P25" s="178">
        <v>0</v>
      </c>
      <c r="Q25" s="178">
        <f t="shared" ref="Q25:Q31" si="12">ROUND(E25*P25,2)</f>
        <v>0</v>
      </c>
      <c r="R25" s="180"/>
      <c r="S25" s="180" t="s">
        <v>127</v>
      </c>
      <c r="T25" s="181" t="s">
        <v>128</v>
      </c>
      <c r="U25" s="157">
        <v>0</v>
      </c>
      <c r="V25" s="157">
        <f t="shared" ref="V25:V31" si="13">ROUND(E25*U25,2)</f>
        <v>0</v>
      </c>
      <c r="W25" s="157"/>
      <c r="X25" s="157" t="s">
        <v>203</v>
      </c>
      <c r="Y25" s="157" t="s">
        <v>129</v>
      </c>
      <c r="Z25" s="146"/>
      <c r="AA25" s="146"/>
      <c r="AB25" s="146"/>
      <c r="AC25" s="146"/>
      <c r="AD25" s="146"/>
      <c r="AE25" s="146"/>
      <c r="AF25" s="146"/>
      <c r="AG25" s="146" t="s">
        <v>330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5">
      <c r="A26" s="175">
        <v>17</v>
      </c>
      <c r="B26" s="176" t="s">
        <v>458</v>
      </c>
      <c r="C26" s="184" t="s">
        <v>459</v>
      </c>
      <c r="D26" s="177" t="s">
        <v>222</v>
      </c>
      <c r="E26" s="178">
        <v>15</v>
      </c>
      <c r="F26" s="179"/>
      <c r="G26" s="180">
        <f t="shared" si="7"/>
        <v>0</v>
      </c>
      <c r="H26" s="179"/>
      <c r="I26" s="180">
        <f t="shared" si="8"/>
        <v>0</v>
      </c>
      <c r="J26" s="179"/>
      <c r="K26" s="180">
        <f t="shared" si="9"/>
        <v>0</v>
      </c>
      <c r="L26" s="180">
        <v>21</v>
      </c>
      <c r="M26" s="180">
        <f t="shared" si="10"/>
        <v>0</v>
      </c>
      <c r="N26" s="178">
        <v>0</v>
      </c>
      <c r="O26" s="178">
        <f t="shared" si="11"/>
        <v>0</v>
      </c>
      <c r="P26" s="178">
        <v>0</v>
      </c>
      <c r="Q26" s="178">
        <f t="shared" si="12"/>
        <v>0</v>
      </c>
      <c r="R26" s="180"/>
      <c r="S26" s="180" t="s">
        <v>127</v>
      </c>
      <c r="T26" s="181" t="s">
        <v>128</v>
      </c>
      <c r="U26" s="157">
        <v>0</v>
      </c>
      <c r="V26" s="157">
        <f t="shared" si="13"/>
        <v>0</v>
      </c>
      <c r="W26" s="157"/>
      <c r="X26" s="157" t="s">
        <v>203</v>
      </c>
      <c r="Y26" s="157" t="s">
        <v>129</v>
      </c>
      <c r="Z26" s="146"/>
      <c r="AA26" s="146"/>
      <c r="AB26" s="146"/>
      <c r="AC26" s="146"/>
      <c r="AD26" s="146"/>
      <c r="AE26" s="146"/>
      <c r="AF26" s="146"/>
      <c r="AG26" s="146" t="s">
        <v>330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5">
      <c r="A27" s="175">
        <v>18</v>
      </c>
      <c r="B27" s="176" t="s">
        <v>460</v>
      </c>
      <c r="C27" s="184" t="s">
        <v>461</v>
      </c>
      <c r="D27" s="177" t="s">
        <v>222</v>
      </c>
      <c r="E27" s="178">
        <v>15</v>
      </c>
      <c r="F27" s="179"/>
      <c r="G27" s="180">
        <f t="shared" si="7"/>
        <v>0</v>
      </c>
      <c r="H27" s="179"/>
      <c r="I27" s="180">
        <f t="shared" si="8"/>
        <v>0</v>
      </c>
      <c r="J27" s="179"/>
      <c r="K27" s="180">
        <f t="shared" si="9"/>
        <v>0</v>
      </c>
      <c r="L27" s="180">
        <v>21</v>
      </c>
      <c r="M27" s="180">
        <f t="shared" si="10"/>
        <v>0</v>
      </c>
      <c r="N27" s="178">
        <v>0</v>
      </c>
      <c r="O27" s="178">
        <f t="shared" si="11"/>
        <v>0</v>
      </c>
      <c r="P27" s="178">
        <v>0</v>
      </c>
      <c r="Q27" s="178">
        <f t="shared" si="12"/>
        <v>0</v>
      </c>
      <c r="R27" s="180"/>
      <c r="S27" s="180" t="s">
        <v>127</v>
      </c>
      <c r="T27" s="181" t="s">
        <v>128</v>
      </c>
      <c r="U27" s="157">
        <v>0</v>
      </c>
      <c r="V27" s="157">
        <f t="shared" si="13"/>
        <v>0</v>
      </c>
      <c r="W27" s="157"/>
      <c r="X27" s="157" t="s">
        <v>203</v>
      </c>
      <c r="Y27" s="157" t="s">
        <v>129</v>
      </c>
      <c r="Z27" s="146"/>
      <c r="AA27" s="146"/>
      <c r="AB27" s="146"/>
      <c r="AC27" s="146"/>
      <c r="AD27" s="146"/>
      <c r="AE27" s="146"/>
      <c r="AF27" s="146"/>
      <c r="AG27" s="146" t="s">
        <v>330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5">
      <c r="A28" s="175">
        <v>19</v>
      </c>
      <c r="B28" s="176" t="s">
        <v>462</v>
      </c>
      <c r="C28" s="184" t="s">
        <v>463</v>
      </c>
      <c r="D28" s="177" t="s">
        <v>426</v>
      </c>
      <c r="E28" s="178">
        <v>3</v>
      </c>
      <c r="F28" s="179"/>
      <c r="G28" s="180">
        <f t="shared" si="7"/>
        <v>0</v>
      </c>
      <c r="H28" s="179"/>
      <c r="I28" s="180">
        <f t="shared" si="8"/>
        <v>0</v>
      </c>
      <c r="J28" s="179"/>
      <c r="K28" s="180">
        <f t="shared" si="9"/>
        <v>0</v>
      </c>
      <c r="L28" s="180">
        <v>21</v>
      </c>
      <c r="M28" s="180">
        <f t="shared" si="10"/>
        <v>0</v>
      </c>
      <c r="N28" s="178">
        <v>0</v>
      </c>
      <c r="O28" s="178">
        <f t="shared" si="11"/>
        <v>0</v>
      </c>
      <c r="P28" s="178">
        <v>0</v>
      </c>
      <c r="Q28" s="178">
        <f t="shared" si="12"/>
        <v>0</v>
      </c>
      <c r="R28" s="180"/>
      <c r="S28" s="180" t="s">
        <v>127</v>
      </c>
      <c r="T28" s="181" t="s">
        <v>128</v>
      </c>
      <c r="U28" s="157">
        <v>0</v>
      </c>
      <c r="V28" s="157">
        <f t="shared" si="13"/>
        <v>0</v>
      </c>
      <c r="W28" s="157"/>
      <c r="X28" s="157" t="s">
        <v>203</v>
      </c>
      <c r="Y28" s="157" t="s">
        <v>129</v>
      </c>
      <c r="Z28" s="146"/>
      <c r="AA28" s="146"/>
      <c r="AB28" s="146"/>
      <c r="AC28" s="146"/>
      <c r="AD28" s="146"/>
      <c r="AE28" s="146"/>
      <c r="AF28" s="146"/>
      <c r="AG28" s="146" t="s">
        <v>330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5">
      <c r="A29" s="175">
        <v>20</v>
      </c>
      <c r="B29" s="176" t="s">
        <v>464</v>
      </c>
      <c r="C29" s="184" t="s">
        <v>465</v>
      </c>
      <c r="D29" s="177" t="s">
        <v>426</v>
      </c>
      <c r="E29" s="178">
        <v>4</v>
      </c>
      <c r="F29" s="179"/>
      <c r="G29" s="180">
        <f t="shared" si="7"/>
        <v>0</v>
      </c>
      <c r="H29" s="179"/>
      <c r="I29" s="180">
        <f t="shared" si="8"/>
        <v>0</v>
      </c>
      <c r="J29" s="179"/>
      <c r="K29" s="180">
        <f t="shared" si="9"/>
        <v>0</v>
      </c>
      <c r="L29" s="180">
        <v>21</v>
      </c>
      <c r="M29" s="180">
        <f t="shared" si="10"/>
        <v>0</v>
      </c>
      <c r="N29" s="178">
        <v>0</v>
      </c>
      <c r="O29" s="178">
        <f t="shared" si="11"/>
        <v>0</v>
      </c>
      <c r="P29" s="178">
        <v>0</v>
      </c>
      <c r="Q29" s="178">
        <f t="shared" si="12"/>
        <v>0</v>
      </c>
      <c r="R29" s="180"/>
      <c r="S29" s="180" t="s">
        <v>127</v>
      </c>
      <c r="T29" s="181" t="s">
        <v>128</v>
      </c>
      <c r="U29" s="157">
        <v>0</v>
      </c>
      <c r="V29" s="157">
        <f t="shared" si="13"/>
        <v>0</v>
      </c>
      <c r="W29" s="157"/>
      <c r="X29" s="157" t="s">
        <v>203</v>
      </c>
      <c r="Y29" s="157" t="s">
        <v>129</v>
      </c>
      <c r="Z29" s="146"/>
      <c r="AA29" s="146"/>
      <c r="AB29" s="146"/>
      <c r="AC29" s="146"/>
      <c r="AD29" s="146"/>
      <c r="AE29" s="146"/>
      <c r="AF29" s="146"/>
      <c r="AG29" s="146" t="s">
        <v>330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5">
      <c r="A30" s="175">
        <v>21</v>
      </c>
      <c r="B30" s="176" t="s">
        <v>466</v>
      </c>
      <c r="C30" s="184" t="s">
        <v>467</v>
      </c>
      <c r="D30" s="177" t="s">
        <v>201</v>
      </c>
      <c r="E30" s="178">
        <v>2</v>
      </c>
      <c r="F30" s="179"/>
      <c r="G30" s="180">
        <f t="shared" si="7"/>
        <v>0</v>
      </c>
      <c r="H30" s="179"/>
      <c r="I30" s="180">
        <f t="shared" si="8"/>
        <v>0</v>
      </c>
      <c r="J30" s="179"/>
      <c r="K30" s="180">
        <f t="shared" si="9"/>
        <v>0</v>
      </c>
      <c r="L30" s="180">
        <v>21</v>
      </c>
      <c r="M30" s="180">
        <f t="shared" si="10"/>
        <v>0</v>
      </c>
      <c r="N30" s="178">
        <v>0</v>
      </c>
      <c r="O30" s="178">
        <f t="shared" si="11"/>
        <v>0</v>
      </c>
      <c r="P30" s="178">
        <v>0</v>
      </c>
      <c r="Q30" s="178">
        <f t="shared" si="12"/>
        <v>0</v>
      </c>
      <c r="R30" s="180"/>
      <c r="S30" s="180" t="s">
        <v>127</v>
      </c>
      <c r="T30" s="181" t="s">
        <v>128</v>
      </c>
      <c r="U30" s="157">
        <v>0</v>
      </c>
      <c r="V30" s="157">
        <f t="shared" si="13"/>
        <v>0</v>
      </c>
      <c r="W30" s="157"/>
      <c r="X30" s="157" t="s">
        <v>203</v>
      </c>
      <c r="Y30" s="157" t="s">
        <v>129</v>
      </c>
      <c r="Z30" s="146"/>
      <c r="AA30" s="146"/>
      <c r="AB30" s="146"/>
      <c r="AC30" s="146"/>
      <c r="AD30" s="146"/>
      <c r="AE30" s="146"/>
      <c r="AF30" s="146"/>
      <c r="AG30" s="146" t="s">
        <v>330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ht="20.399999999999999" outlineLevel="1" x14ac:dyDescent="0.25">
      <c r="A31" s="175">
        <v>22</v>
      </c>
      <c r="B31" s="176" t="s">
        <v>468</v>
      </c>
      <c r="C31" s="184" t="s">
        <v>469</v>
      </c>
      <c r="D31" s="177" t="s">
        <v>426</v>
      </c>
      <c r="E31" s="178">
        <v>2</v>
      </c>
      <c r="F31" s="179"/>
      <c r="G31" s="180">
        <f t="shared" si="7"/>
        <v>0</v>
      </c>
      <c r="H31" s="179"/>
      <c r="I31" s="180">
        <f t="shared" si="8"/>
        <v>0</v>
      </c>
      <c r="J31" s="179"/>
      <c r="K31" s="180">
        <f t="shared" si="9"/>
        <v>0</v>
      </c>
      <c r="L31" s="180">
        <v>21</v>
      </c>
      <c r="M31" s="180">
        <f t="shared" si="10"/>
        <v>0</v>
      </c>
      <c r="N31" s="178">
        <v>0</v>
      </c>
      <c r="O31" s="178">
        <f t="shared" si="11"/>
        <v>0</v>
      </c>
      <c r="P31" s="178">
        <v>0</v>
      </c>
      <c r="Q31" s="178">
        <f t="shared" si="12"/>
        <v>0</v>
      </c>
      <c r="R31" s="180"/>
      <c r="S31" s="180" t="s">
        <v>127</v>
      </c>
      <c r="T31" s="181" t="s">
        <v>128</v>
      </c>
      <c r="U31" s="157">
        <v>0</v>
      </c>
      <c r="V31" s="157">
        <f t="shared" si="13"/>
        <v>0</v>
      </c>
      <c r="W31" s="157"/>
      <c r="X31" s="157" t="s">
        <v>203</v>
      </c>
      <c r="Y31" s="157" t="s">
        <v>129</v>
      </c>
      <c r="Z31" s="146"/>
      <c r="AA31" s="146"/>
      <c r="AB31" s="146"/>
      <c r="AC31" s="146"/>
      <c r="AD31" s="146"/>
      <c r="AE31" s="146"/>
      <c r="AF31" s="146"/>
      <c r="AG31" s="146" t="s">
        <v>330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x14ac:dyDescent="0.25">
      <c r="A32" s="160" t="s">
        <v>123</v>
      </c>
      <c r="B32" s="161" t="s">
        <v>87</v>
      </c>
      <c r="C32" s="182" t="s">
        <v>88</v>
      </c>
      <c r="D32" s="162"/>
      <c r="E32" s="163"/>
      <c r="F32" s="164"/>
      <c r="G32" s="164">
        <f>SUMIF(AG33:AG38,"&lt;&gt;NOR",G33:G38)</f>
        <v>0</v>
      </c>
      <c r="H32" s="164"/>
      <c r="I32" s="164">
        <f>SUM(I33:I38)</f>
        <v>0</v>
      </c>
      <c r="J32" s="164"/>
      <c r="K32" s="164">
        <f>SUM(K33:K38)</f>
        <v>0</v>
      </c>
      <c r="L32" s="164"/>
      <c r="M32" s="164">
        <f>SUM(M33:M38)</f>
        <v>0</v>
      </c>
      <c r="N32" s="163"/>
      <c r="O32" s="163">
        <f>SUM(O33:O38)</f>
        <v>0</v>
      </c>
      <c r="P32" s="163"/>
      <c r="Q32" s="163">
        <f>SUM(Q33:Q38)</f>
        <v>0</v>
      </c>
      <c r="R32" s="164"/>
      <c r="S32" s="164"/>
      <c r="T32" s="165"/>
      <c r="U32" s="159"/>
      <c r="V32" s="159">
        <f>SUM(V33:V38)</f>
        <v>0</v>
      </c>
      <c r="W32" s="159"/>
      <c r="X32" s="159"/>
      <c r="Y32" s="159"/>
      <c r="AG32" t="s">
        <v>124</v>
      </c>
    </row>
    <row r="33" spans="1:60" outlineLevel="1" x14ac:dyDescent="0.25">
      <c r="A33" s="175">
        <v>23</v>
      </c>
      <c r="B33" s="176" t="s">
        <v>470</v>
      </c>
      <c r="C33" s="184" t="s">
        <v>471</v>
      </c>
      <c r="D33" s="177" t="s">
        <v>472</v>
      </c>
      <c r="E33" s="178">
        <v>5</v>
      </c>
      <c r="F33" s="179"/>
      <c r="G33" s="180">
        <f t="shared" ref="G33:G38" si="14">ROUND(E33*F33,2)</f>
        <v>0</v>
      </c>
      <c r="H33" s="179"/>
      <c r="I33" s="180">
        <f t="shared" ref="I33:I38" si="15">ROUND(E33*H33,2)</f>
        <v>0</v>
      </c>
      <c r="J33" s="179"/>
      <c r="K33" s="180">
        <f t="shared" ref="K33:K38" si="16">ROUND(E33*J33,2)</f>
        <v>0</v>
      </c>
      <c r="L33" s="180">
        <v>21</v>
      </c>
      <c r="M33" s="180">
        <f t="shared" ref="M33:M38" si="17">G33*(1+L33/100)</f>
        <v>0</v>
      </c>
      <c r="N33" s="178">
        <v>0</v>
      </c>
      <c r="O33" s="178">
        <f t="shared" ref="O33:O38" si="18">ROUND(E33*N33,2)</f>
        <v>0</v>
      </c>
      <c r="P33" s="178">
        <v>0</v>
      </c>
      <c r="Q33" s="178">
        <f t="shared" ref="Q33:Q38" si="19">ROUND(E33*P33,2)</f>
        <v>0</v>
      </c>
      <c r="R33" s="180"/>
      <c r="S33" s="180" t="s">
        <v>127</v>
      </c>
      <c r="T33" s="181" t="s">
        <v>128</v>
      </c>
      <c r="U33" s="157">
        <v>0</v>
      </c>
      <c r="V33" s="157">
        <f t="shared" ref="V33:V38" si="20">ROUND(E33*U33,2)</f>
        <v>0</v>
      </c>
      <c r="W33" s="157"/>
      <c r="X33" s="157" t="s">
        <v>203</v>
      </c>
      <c r="Y33" s="157" t="s">
        <v>129</v>
      </c>
      <c r="Z33" s="146"/>
      <c r="AA33" s="146"/>
      <c r="AB33" s="146"/>
      <c r="AC33" s="146"/>
      <c r="AD33" s="146"/>
      <c r="AE33" s="146"/>
      <c r="AF33" s="146"/>
      <c r="AG33" s="146" t="s">
        <v>330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5">
      <c r="A34" s="175">
        <v>24</v>
      </c>
      <c r="B34" s="176" t="s">
        <v>473</v>
      </c>
      <c r="C34" s="184" t="s">
        <v>474</v>
      </c>
      <c r="D34" s="177" t="s">
        <v>472</v>
      </c>
      <c r="E34" s="178">
        <v>8</v>
      </c>
      <c r="F34" s="179"/>
      <c r="G34" s="180">
        <f t="shared" si="14"/>
        <v>0</v>
      </c>
      <c r="H34" s="179"/>
      <c r="I34" s="180">
        <f t="shared" si="15"/>
        <v>0</v>
      </c>
      <c r="J34" s="179"/>
      <c r="K34" s="180">
        <f t="shared" si="16"/>
        <v>0</v>
      </c>
      <c r="L34" s="180">
        <v>21</v>
      </c>
      <c r="M34" s="180">
        <f t="shared" si="17"/>
        <v>0</v>
      </c>
      <c r="N34" s="178">
        <v>0</v>
      </c>
      <c r="O34" s="178">
        <f t="shared" si="18"/>
        <v>0</v>
      </c>
      <c r="P34" s="178">
        <v>0</v>
      </c>
      <c r="Q34" s="178">
        <f t="shared" si="19"/>
        <v>0</v>
      </c>
      <c r="R34" s="180"/>
      <c r="S34" s="180" t="s">
        <v>127</v>
      </c>
      <c r="T34" s="181" t="s">
        <v>128</v>
      </c>
      <c r="U34" s="157">
        <v>0</v>
      </c>
      <c r="V34" s="157">
        <f t="shared" si="20"/>
        <v>0</v>
      </c>
      <c r="W34" s="157"/>
      <c r="X34" s="157" t="s">
        <v>203</v>
      </c>
      <c r="Y34" s="157" t="s">
        <v>129</v>
      </c>
      <c r="Z34" s="146"/>
      <c r="AA34" s="146"/>
      <c r="AB34" s="146"/>
      <c r="AC34" s="146"/>
      <c r="AD34" s="146"/>
      <c r="AE34" s="146"/>
      <c r="AF34" s="146"/>
      <c r="AG34" s="146" t="s">
        <v>330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5">
      <c r="A35" s="175">
        <v>25</v>
      </c>
      <c r="B35" s="176" t="s">
        <v>475</v>
      </c>
      <c r="C35" s="184" t="s">
        <v>476</v>
      </c>
      <c r="D35" s="177" t="s">
        <v>472</v>
      </c>
      <c r="E35" s="178">
        <v>5</v>
      </c>
      <c r="F35" s="179"/>
      <c r="G35" s="180">
        <f t="shared" si="14"/>
        <v>0</v>
      </c>
      <c r="H35" s="179"/>
      <c r="I35" s="180">
        <f t="shared" si="15"/>
        <v>0</v>
      </c>
      <c r="J35" s="179"/>
      <c r="K35" s="180">
        <f t="shared" si="16"/>
        <v>0</v>
      </c>
      <c r="L35" s="180">
        <v>21</v>
      </c>
      <c r="M35" s="180">
        <f t="shared" si="17"/>
        <v>0</v>
      </c>
      <c r="N35" s="178">
        <v>0</v>
      </c>
      <c r="O35" s="178">
        <f t="shared" si="18"/>
        <v>0</v>
      </c>
      <c r="P35" s="178">
        <v>0</v>
      </c>
      <c r="Q35" s="178">
        <f t="shared" si="19"/>
        <v>0</v>
      </c>
      <c r="R35" s="180"/>
      <c r="S35" s="180" t="s">
        <v>127</v>
      </c>
      <c r="T35" s="181" t="s">
        <v>128</v>
      </c>
      <c r="U35" s="157">
        <v>0</v>
      </c>
      <c r="V35" s="157">
        <f t="shared" si="20"/>
        <v>0</v>
      </c>
      <c r="W35" s="157"/>
      <c r="X35" s="157" t="s">
        <v>203</v>
      </c>
      <c r="Y35" s="157" t="s">
        <v>129</v>
      </c>
      <c r="Z35" s="146"/>
      <c r="AA35" s="146"/>
      <c r="AB35" s="146"/>
      <c r="AC35" s="146"/>
      <c r="AD35" s="146"/>
      <c r="AE35" s="146"/>
      <c r="AF35" s="146"/>
      <c r="AG35" s="146" t="s">
        <v>330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5">
      <c r="A36" s="175">
        <v>26</v>
      </c>
      <c r="B36" s="176" t="s">
        <v>477</v>
      </c>
      <c r="C36" s="184" t="s">
        <v>478</v>
      </c>
      <c r="D36" s="177" t="s">
        <v>472</v>
      </c>
      <c r="E36" s="178">
        <v>4</v>
      </c>
      <c r="F36" s="179"/>
      <c r="G36" s="180">
        <f t="shared" si="14"/>
        <v>0</v>
      </c>
      <c r="H36" s="179"/>
      <c r="I36" s="180">
        <f t="shared" si="15"/>
        <v>0</v>
      </c>
      <c r="J36" s="179"/>
      <c r="K36" s="180">
        <f t="shared" si="16"/>
        <v>0</v>
      </c>
      <c r="L36" s="180">
        <v>21</v>
      </c>
      <c r="M36" s="180">
        <f t="shared" si="17"/>
        <v>0</v>
      </c>
      <c r="N36" s="178">
        <v>0</v>
      </c>
      <c r="O36" s="178">
        <f t="shared" si="18"/>
        <v>0</v>
      </c>
      <c r="P36" s="178">
        <v>0</v>
      </c>
      <c r="Q36" s="178">
        <f t="shared" si="19"/>
        <v>0</v>
      </c>
      <c r="R36" s="180"/>
      <c r="S36" s="180" t="s">
        <v>127</v>
      </c>
      <c r="T36" s="181" t="s">
        <v>128</v>
      </c>
      <c r="U36" s="157">
        <v>0</v>
      </c>
      <c r="V36" s="157">
        <f t="shared" si="20"/>
        <v>0</v>
      </c>
      <c r="W36" s="157"/>
      <c r="X36" s="157" t="s">
        <v>203</v>
      </c>
      <c r="Y36" s="157" t="s">
        <v>129</v>
      </c>
      <c r="Z36" s="146"/>
      <c r="AA36" s="146"/>
      <c r="AB36" s="146"/>
      <c r="AC36" s="146"/>
      <c r="AD36" s="146"/>
      <c r="AE36" s="146"/>
      <c r="AF36" s="146"/>
      <c r="AG36" s="146" t="s">
        <v>330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5">
      <c r="A37" s="175">
        <v>27</v>
      </c>
      <c r="B37" s="176" t="s">
        <v>479</v>
      </c>
      <c r="C37" s="184" t="s">
        <v>480</v>
      </c>
      <c r="D37" s="177" t="s">
        <v>472</v>
      </c>
      <c r="E37" s="178">
        <v>8</v>
      </c>
      <c r="F37" s="179"/>
      <c r="G37" s="180">
        <f t="shared" si="14"/>
        <v>0</v>
      </c>
      <c r="H37" s="179"/>
      <c r="I37" s="180">
        <f t="shared" si="15"/>
        <v>0</v>
      </c>
      <c r="J37" s="179"/>
      <c r="K37" s="180">
        <f t="shared" si="16"/>
        <v>0</v>
      </c>
      <c r="L37" s="180">
        <v>21</v>
      </c>
      <c r="M37" s="180">
        <f t="shared" si="17"/>
        <v>0</v>
      </c>
      <c r="N37" s="178">
        <v>0</v>
      </c>
      <c r="O37" s="178">
        <f t="shared" si="18"/>
        <v>0</v>
      </c>
      <c r="P37" s="178">
        <v>0</v>
      </c>
      <c r="Q37" s="178">
        <f t="shared" si="19"/>
        <v>0</v>
      </c>
      <c r="R37" s="180"/>
      <c r="S37" s="180" t="s">
        <v>127</v>
      </c>
      <c r="T37" s="181" t="s">
        <v>128</v>
      </c>
      <c r="U37" s="157">
        <v>0</v>
      </c>
      <c r="V37" s="157">
        <f t="shared" si="20"/>
        <v>0</v>
      </c>
      <c r="W37" s="157"/>
      <c r="X37" s="157" t="s">
        <v>203</v>
      </c>
      <c r="Y37" s="157" t="s">
        <v>129</v>
      </c>
      <c r="Z37" s="146"/>
      <c r="AA37" s="146"/>
      <c r="AB37" s="146"/>
      <c r="AC37" s="146"/>
      <c r="AD37" s="146"/>
      <c r="AE37" s="146"/>
      <c r="AF37" s="146"/>
      <c r="AG37" s="146" t="s">
        <v>330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5">
      <c r="A38" s="167">
        <v>28</v>
      </c>
      <c r="B38" s="168" t="s">
        <v>481</v>
      </c>
      <c r="C38" s="183" t="s">
        <v>482</v>
      </c>
      <c r="D38" s="169" t="s">
        <v>455</v>
      </c>
      <c r="E38" s="170">
        <v>1</v>
      </c>
      <c r="F38" s="171"/>
      <c r="G38" s="172">
        <f t="shared" si="14"/>
        <v>0</v>
      </c>
      <c r="H38" s="171"/>
      <c r="I38" s="172">
        <f t="shared" si="15"/>
        <v>0</v>
      </c>
      <c r="J38" s="171"/>
      <c r="K38" s="172">
        <f t="shared" si="16"/>
        <v>0</v>
      </c>
      <c r="L38" s="172">
        <v>21</v>
      </c>
      <c r="M38" s="172">
        <f t="shared" si="17"/>
        <v>0</v>
      </c>
      <c r="N38" s="170">
        <v>0</v>
      </c>
      <c r="O38" s="170">
        <f t="shared" si="18"/>
        <v>0</v>
      </c>
      <c r="P38" s="170">
        <v>0</v>
      </c>
      <c r="Q38" s="170">
        <f t="shared" si="19"/>
        <v>0</v>
      </c>
      <c r="R38" s="172"/>
      <c r="S38" s="172" t="s">
        <v>127</v>
      </c>
      <c r="T38" s="173" t="s">
        <v>128</v>
      </c>
      <c r="U38" s="157">
        <v>0</v>
      </c>
      <c r="V38" s="157">
        <f t="shared" si="20"/>
        <v>0</v>
      </c>
      <c r="W38" s="157"/>
      <c r="X38" s="157" t="s">
        <v>203</v>
      </c>
      <c r="Y38" s="157" t="s">
        <v>129</v>
      </c>
      <c r="Z38" s="146"/>
      <c r="AA38" s="146"/>
      <c r="AB38" s="146"/>
      <c r="AC38" s="146"/>
      <c r="AD38" s="146"/>
      <c r="AE38" s="146"/>
      <c r="AF38" s="146"/>
      <c r="AG38" s="146" t="s">
        <v>330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x14ac:dyDescent="0.25">
      <c r="A39" s="3"/>
      <c r="B39" s="4"/>
      <c r="C39" s="185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AE39">
        <v>12</v>
      </c>
      <c r="AF39">
        <v>21</v>
      </c>
      <c r="AG39" t="s">
        <v>109</v>
      </c>
    </row>
    <row r="40" spans="1:60" x14ac:dyDescent="0.25">
      <c r="A40" s="149"/>
      <c r="B40" s="150" t="s">
        <v>29</v>
      </c>
      <c r="C40" s="186"/>
      <c r="D40" s="151"/>
      <c r="E40" s="152"/>
      <c r="F40" s="152"/>
      <c r="G40" s="166">
        <f>G8+G24+G32</f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AE40">
        <f>SUMIF(L7:L38,AE39,G7:G38)</f>
        <v>0</v>
      </c>
      <c r="AF40">
        <f>SUMIF(L7:L38,AF39,G7:G38)</f>
        <v>0</v>
      </c>
      <c r="AG40" t="s">
        <v>196</v>
      </c>
    </row>
    <row r="41" spans="1:60" x14ac:dyDescent="0.25">
      <c r="C41" s="187"/>
      <c r="D41" s="10"/>
      <c r="AG41" t="s">
        <v>197</v>
      </c>
    </row>
    <row r="42" spans="1:60" x14ac:dyDescent="0.25">
      <c r="D42" s="10"/>
    </row>
    <row r="43" spans="1:60" x14ac:dyDescent="0.25">
      <c r="D43" s="10"/>
    </row>
    <row r="44" spans="1:60" x14ac:dyDescent="0.25">
      <c r="D44" s="10"/>
    </row>
    <row r="45" spans="1:60" x14ac:dyDescent="0.25">
      <c r="D45" s="10"/>
    </row>
    <row r="46" spans="1:60" x14ac:dyDescent="0.25">
      <c r="D46" s="10"/>
    </row>
    <row r="47" spans="1:60" x14ac:dyDescent="0.25">
      <c r="D47" s="10"/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V VRN Naklady</vt:lpstr>
      <vt:lpstr>SO 01 01 Pol</vt:lpstr>
      <vt:lpstr>SO 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'SO 01 02 Pol'!Názvy_tisku</vt:lpstr>
      <vt:lpstr>'V VRN Naklady'!Názvy_tisku</vt:lpstr>
      <vt:lpstr>oadresa</vt:lpstr>
      <vt:lpstr>Stavba!Objednatel</vt:lpstr>
      <vt:lpstr>Stavba!Objekt</vt:lpstr>
      <vt:lpstr>'SO 01 01 Pol'!Oblast_tisku</vt:lpstr>
      <vt:lpstr>'SO 01 02 Pol'!Oblast_tisku</vt:lpstr>
      <vt:lpstr>Stavba!Oblast_tisku</vt:lpstr>
      <vt:lpstr>'V VRN Naklady'!Oblast_tisku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Čekal</dc:creator>
  <cp:lastModifiedBy>Ševecová Ivana</cp:lastModifiedBy>
  <cp:lastPrinted>2019-03-19T12:27:02Z</cp:lastPrinted>
  <dcterms:created xsi:type="dcterms:W3CDTF">2009-04-08T07:15:50Z</dcterms:created>
  <dcterms:modified xsi:type="dcterms:W3CDTF">2024-11-21T13:21:02Z</dcterms:modified>
</cp:coreProperties>
</file>